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15"/>
  <workbookPr defaultThemeVersion="166925"/>
  <mc:AlternateContent xmlns:mc="http://schemas.openxmlformats.org/markup-compatibility/2006">
    <mc:Choice Requires="x15">
      <x15ac:absPath xmlns:x15ac="http://schemas.microsoft.com/office/spreadsheetml/2010/11/ac" url="C:\Users\kevin\Downloads\"/>
    </mc:Choice>
  </mc:AlternateContent>
  <xr:revisionPtr revIDLastSave="0" documentId="8_{C3FC8383-7982-4491-866E-007B4A987126}" xr6:coauthVersionLast="47" xr6:coauthVersionMax="47" xr10:uidLastSave="{00000000-0000-0000-0000-000000000000}"/>
  <bookViews>
    <workbookView xWindow="-110" yWindow="-110" windowWidth="38620" windowHeight="21100" firstSheet="5" activeTab="5" xr2:uid="{C07BC946-6039-4469-B27A-F7F5C903B0D0}"/>
  </bookViews>
  <sheets>
    <sheet name="1. Welcome and Instructions" sheetId="50" r:id="rId1"/>
    <sheet name="2. Program Setup" sheetId="27" r:id="rId2"/>
    <sheet name="3. Program Budget Summary" sheetId="48" r:id="rId3"/>
    <sheet name="4. Assumptions &amp; Budget" sheetId="47" r:id="rId4"/>
    <sheet name="5. Braided Funding Budget" sheetId="54" r:id="rId5"/>
    <sheet name="6. Quick Program Budget" sheetId="55"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8" i="47" l="1"/>
  <c r="P26" i="47"/>
  <c r="P25" i="47"/>
  <c r="P24" i="47"/>
  <c r="P23" i="47"/>
  <c r="P22" i="47"/>
  <c r="P21" i="47"/>
  <c r="P20" i="47"/>
  <c r="P19" i="47"/>
  <c r="P18" i="47"/>
  <c r="P15" i="47"/>
  <c r="P14" i="47"/>
  <c r="P11" i="47"/>
  <c r="I11" i="55"/>
  <c r="D36" i="54"/>
  <c r="E47" i="55"/>
  <c r="E48" i="55"/>
  <c r="F13" i="55"/>
  <c r="Q46" i="47"/>
  <c r="F40" i="47"/>
  <c r="H40" i="47" s="1"/>
  <c r="F41" i="47"/>
  <c r="H41" i="47" s="1"/>
  <c r="H51" i="47"/>
  <c r="H116" i="27" l="1"/>
  <c r="K8" i="47" l="1"/>
  <c r="F72" i="48"/>
  <c r="D72" i="48"/>
  <c r="H88" i="27"/>
  <c r="H87" i="27"/>
  <c r="H86" i="27"/>
  <c r="H85" i="27"/>
  <c r="H84" i="27"/>
  <c r="H83" i="27"/>
  <c r="H82" i="27"/>
  <c r="H81" i="27"/>
  <c r="H80" i="27"/>
  <c r="H79" i="27"/>
  <c r="H78" i="27"/>
  <c r="F78" i="27"/>
  <c r="F79" i="27" s="1"/>
  <c r="F80" i="27" s="1"/>
  <c r="F81" i="27" s="1"/>
  <c r="F82" i="27" s="1"/>
  <c r="F83" i="27" s="1"/>
  <c r="F84" i="27" s="1"/>
  <c r="F85" i="27" s="1"/>
  <c r="F86" i="27" s="1"/>
  <c r="F87" i="27" s="1"/>
  <c r="F88" i="27" s="1"/>
  <c r="H77" i="27"/>
  <c r="H89" i="27" l="1"/>
  <c r="H90" i="27" s="1"/>
  <c r="K52" i="27" l="1"/>
  <c r="K53" i="27"/>
  <c r="K54" i="27"/>
  <c r="K55" i="27"/>
  <c r="K56" i="27"/>
  <c r="K57" i="27"/>
  <c r="Y13" i="55"/>
  <c r="D102" i="48"/>
  <c r="F86" i="48"/>
  <c r="D86" i="48"/>
  <c r="H61" i="48"/>
  <c r="H51" i="48"/>
  <c r="F51" i="48"/>
  <c r="F38" i="48"/>
  <c r="E150" i="55"/>
  <c r="N109" i="55"/>
  <c r="E99" i="55"/>
  <c r="I39" i="55"/>
  <c r="I14" i="55"/>
  <c r="H27" i="27"/>
  <c r="F36" i="47" s="1"/>
  <c r="H36" i="47" s="1"/>
  <c r="F12" i="55" s="1"/>
  <c r="B52" i="27"/>
  <c r="B53" i="27"/>
  <c r="B54" i="27"/>
  <c r="B42" i="27"/>
  <c r="B43" i="27"/>
  <c r="B44" i="27"/>
  <c r="F120" i="27"/>
  <c r="O66" i="47" s="1"/>
  <c r="H117" i="27"/>
  <c r="H118" i="27"/>
  <c r="H119" i="27"/>
  <c r="W36" i="54"/>
  <c r="X36" i="54"/>
  <c r="Y36" i="54"/>
  <c r="Z36" i="54"/>
  <c r="AA36" i="54"/>
  <c r="Q14" i="54"/>
  <c r="F22" i="27"/>
  <c r="F35" i="47" s="1"/>
  <c r="H35" i="47" s="1"/>
  <c r="F11" i="55" s="1"/>
  <c r="Y12" i="55" l="1"/>
  <c r="Y11" i="55"/>
  <c r="J133" i="55" s="1"/>
  <c r="F121" i="27"/>
  <c r="H120" i="27"/>
  <c r="F59" i="47"/>
  <c r="H59" i="47" s="1"/>
  <c r="F60" i="47"/>
  <c r="F61" i="47"/>
  <c r="H61" i="47" s="1"/>
  <c r="F62" i="47"/>
  <c r="F63" i="47"/>
  <c r="F58" i="47"/>
  <c r="H58" i="47" s="1"/>
  <c r="V36" i="54"/>
  <c r="U36" i="54"/>
  <c r="T36" i="54"/>
  <c r="S36" i="54"/>
  <c r="R36" i="54"/>
  <c r="Q34" i="54"/>
  <c r="Q31" i="54"/>
  <c r="Q30" i="54"/>
  <c r="N30" i="54" s="1"/>
  <c r="Q29" i="54"/>
  <c r="N29" i="54" s="1"/>
  <c r="Q28" i="54"/>
  <c r="N28" i="54" s="1"/>
  <c r="Q27" i="54"/>
  <c r="N27" i="54" s="1"/>
  <c r="Q26" i="54"/>
  <c r="Q25" i="54"/>
  <c r="N25" i="54" s="1"/>
  <c r="Q24" i="54"/>
  <c r="N24" i="54" s="1"/>
  <c r="Q23" i="54"/>
  <c r="N23" i="54" s="1"/>
  <c r="Q20" i="54"/>
  <c r="N20" i="54" s="1"/>
  <c r="Q17" i="54"/>
  <c r="Q16" i="54"/>
  <c r="Q15" i="54"/>
  <c r="Q13" i="54"/>
  <c r="Q12" i="54"/>
  <c r="O47" i="47"/>
  <c r="Q47" i="47" s="1"/>
  <c r="J136" i="55" l="1"/>
  <c r="E136" i="55" s="1"/>
  <c r="F128" i="55"/>
  <c r="G128" i="55" s="1" a="1"/>
  <c r="G128" i="55" s="1"/>
  <c r="X37" i="55"/>
  <c r="E37" i="55"/>
  <c r="N26" i="54"/>
  <c r="N31" i="54"/>
  <c r="N34" i="54"/>
  <c r="H34" i="54"/>
  <c r="Q36" i="54"/>
  <c r="N36" i="54" s="1"/>
  <c r="D42" i="48" l="1"/>
  <c r="I34" i="54"/>
  <c r="I207" i="50" l="1"/>
  <c r="I200" i="50"/>
  <c r="I199" i="50"/>
  <c r="I198" i="50"/>
  <c r="I196" i="50"/>
  <c r="I192" i="50"/>
  <c r="I191" i="50"/>
  <c r="I190" i="50"/>
  <c r="F185" i="50"/>
  <c r="F217" i="50" s="1"/>
  <c r="E185" i="50"/>
  <c r="D185" i="50"/>
  <c r="C185" i="50"/>
  <c r="F184" i="50"/>
  <c r="E184" i="50"/>
  <c r="D184" i="50"/>
  <c r="C184" i="50"/>
  <c r="E183" i="50"/>
  <c r="I197" i="50"/>
  <c r="D183" i="50"/>
  <c r="H180" i="50"/>
  <c r="T66" i="47"/>
  <c r="O36" i="47"/>
  <c r="Q36" i="47" s="1"/>
  <c r="F26" i="55" s="1"/>
  <c r="H60" i="47"/>
  <c r="H62" i="47"/>
  <c r="H63" i="47"/>
  <c r="F42" i="47"/>
  <c r="W20" i="55" s="1"/>
  <c r="F43" i="47"/>
  <c r="F44" i="47"/>
  <c r="F45" i="47"/>
  <c r="O55" i="47"/>
  <c r="Q55" i="47" s="1"/>
  <c r="E45" i="55" s="1"/>
  <c r="O65" i="47"/>
  <c r="Q65" i="47" s="1"/>
  <c r="O63" i="47"/>
  <c r="Q63" i="47" s="1"/>
  <c r="O64" i="47"/>
  <c r="Q64" i="47" s="1"/>
  <c r="O62" i="47"/>
  <c r="Q62" i="47" s="1"/>
  <c r="O56" i="47"/>
  <c r="Q56" i="47" s="1"/>
  <c r="E46" i="55" s="1"/>
  <c r="O57" i="47"/>
  <c r="Q57" i="47" s="1"/>
  <c r="O58" i="47"/>
  <c r="Q58" i="47" s="1"/>
  <c r="O49" i="47"/>
  <c r="Q49" i="47" s="1"/>
  <c r="O50" i="47"/>
  <c r="Q50" i="47" s="1"/>
  <c r="O51" i="47"/>
  <c r="Q51" i="47" s="1"/>
  <c r="O46" i="47"/>
  <c r="O42" i="47"/>
  <c r="Q42" i="47" s="1"/>
  <c r="F50" i="47"/>
  <c r="H50" i="47" s="1"/>
  <c r="F51" i="47"/>
  <c r="F52" i="47"/>
  <c r="H52" i="47" s="1"/>
  <c r="F53" i="47"/>
  <c r="H53" i="47" s="1"/>
  <c r="F54" i="47"/>
  <c r="H54" i="47" s="1"/>
  <c r="F49" i="47"/>
  <c r="H49" i="47" s="1"/>
  <c r="B41" i="47"/>
  <c r="B42" i="47"/>
  <c r="B43" i="47"/>
  <c r="B44" i="47"/>
  <c r="B45" i="47"/>
  <c r="B40" i="47"/>
  <c r="X32" i="55" l="1"/>
  <c r="K149" i="55" s="1"/>
  <c r="D40" i="48"/>
  <c r="X52" i="55"/>
  <c r="E137" i="55" s="1"/>
  <c r="X41" i="55"/>
  <c r="K158" i="55" s="1"/>
  <c r="E41" i="55"/>
  <c r="X53" i="55"/>
  <c r="F137" i="55" s="1"/>
  <c r="X40" i="55"/>
  <c r="K157" i="55" s="1"/>
  <c r="E40" i="55"/>
  <c r="X55" i="55"/>
  <c r="H137" i="55" s="1"/>
  <c r="X47" i="55"/>
  <c r="G139" i="55" s="1"/>
  <c r="X39" i="55"/>
  <c r="K156" i="55" s="1"/>
  <c r="E39" i="55"/>
  <c r="K105" i="55" s="1"/>
  <c r="X45" i="55"/>
  <c r="E88" i="55"/>
  <c r="E87" i="55" s="1"/>
  <c r="X48" i="55"/>
  <c r="H139" i="55" s="1"/>
  <c r="U19" i="55"/>
  <c r="B19" i="55"/>
  <c r="E36" i="55"/>
  <c r="D41" i="48" s="1"/>
  <c r="X36" i="55"/>
  <c r="X54" i="55"/>
  <c r="G137" i="55" s="1"/>
  <c r="Y26" i="55"/>
  <c r="F88" i="55"/>
  <c r="E53" i="48" s="1"/>
  <c r="X46" i="55"/>
  <c r="F139" i="55" s="1"/>
  <c r="D19" i="55"/>
  <c r="D63" i="48" s="1"/>
  <c r="W19" i="55"/>
  <c r="B21" i="55"/>
  <c r="F21" i="55" s="1"/>
  <c r="U21" i="55"/>
  <c r="H44" i="47"/>
  <c r="D22" i="55" s="1"/>
  <c r="D66" i="48" s="1"/>
  <c r="W22" i="55"/>
  <c r="U18" i="55"/>
  <c r="B18" i="55"/>
  <c r="H43" i="47"/>
  <c r="D21" i="55" s="1"/>
  <c r="D65" i="48" s="1"/>
  <c r="W21" i="55"/>
  <c r="B23" i="55"/>
  <c r="B67" i="48" s="1"/>
  <c r="U23" i="55"/>
  <c r="D18" i="55"/>
  <c r="D62" i="48" s="1"/>
  <c r="W18" i="55"/>
  <c r="U20" i="55"/>
  <c r="B20" i="55"/>
  <c r="B64" i="48" s="1"/>
  <c r="U22" i="55"/>
  <c r="B22" i="55"/>
  <c r="F22" i="55" s="1"/>
  <c r="H45" i="47"/>
  <c r="D23" i="55" s="1"/>
  <c r="D67" i="48" s="1"/>
  <c r="W23" i="55"/>
  <c r="H42" i="47"/>
  <c r="D20" i="55" s="1"/>
  <c r="D64" i="48" s="1"/>
  <c r="B61" i="47"/>
  <c r="B54" i="47"/>
  <c r="B53" i="47"/>
  <c r="T65" i="47"/>
  <c r="T64" i="47"/>
  <c r="T63" i="47"/>
  <c r="T62" i="47"/>
  <c r="T61" i="47"/>
  <c r="B60" i="47"/>
  <c r="B50" i="47"/>
  <c r="B49" i="47"/>
  <c r="T60" i="47"/>
  <c r="G88" i="55"/>
  <c r="E54" i="48" s="1"/>
  <c r="E32" i="55"/>
  <c r="K98" i="55" s="1"/>
  <c r="J190" i="50"/>
  <c r="F192" i="50"/>
  <c r="F193" i="50" s="1"/>
  <c r="F218" i="50"/>
  <c r="E218" i="50"/>
  <c r="E191" i="50"/>
  <c r="E193" i="50" s="1"/>
  <c r="D186" i="50"/>
  <c r="D187" i="50" s="1"/>
  <c r="D196" i="50" s="1"/>
  <c r="H185" i="50"/>
  <c r="F215" i="50" s="1"/>
  <c r="E186" i="50"/>
  <c r="C190" i="50"/>
  <c r="C193" i="50" s="1"/>
  <c r="D218" i="50"/>
  <c r="C217" i="50"/>
  <c r="F183" i="50"/>
  <c r="F186" i="50" s="1"/>
  <c r="D217" i="50"/>
  <c r="H183" i="50"/>
  <c r="H207" i="50" s="1"/>
  <c r="H208" i="50"/>
  <c r="E217" i="50"/>
  <c r="J191" i="50"/>
  <c r="J192" i="50"/>
  <c r="C218" i="50"/>
  <c r="D190" i="50"/>
  <c r="D193" i="50" s="1"/>
  <c r="C183" i="50"/>
  <c r="C186" i="50" s="1"/>
  <c r="B52" i="47"/>
  <c r="B51" i="47"/>
  <c r="B58" i="47"/>
  <c r="B59" i="47"/>
  <c r="B63" i="47"/>
  <c r="B62" i="47"/>
  <c r="B62" i="48" l="1"/>
  <c r="G18" i="55"/>
  <c r="F62" i="48" s="1"/>
  <c r="F18" i="55"/>
  <c r="H149" i="55"/>
  <c r="I149" i="55" s="1"/>
  <c r="F138" i="55"/>
  <c r="H88" i="55"/>
  <c r="E55" i="48" s="1"/>
  <c r="G138" i="55"/>
  <c r="H138" i="55"/>
  <c r="E139" i="55"/>
  <c r="E142" i="55" s="1"/>
  <c r="J137" i="55"/>
  <c r="H174" i="55" s="1"/>
  <c r="E52" i="48"/>
  <c r="B15" i="54"/>
  <c r="D15" i="54" s="1"/>
  <c r="B65" i="48"/>
  <c r="B16" i="54"/>
  <c r="D16" i="54" s="1"/>
  <c r="B66" i="48"/>
  <c r="B13" i="54"/>
  <c r="B63" i="48"/>
  <c r="H87" i="55"/>
  <c r="G87" i="55"/>
  <c r="D44" i="48"/>
  <c r="K106" i="55"/>
  <c r="D45" i="48"/>
  <c r="F87" i="55"/>
  <c r="K107" i="55"/>
  <c r="D46" i="48"/>
  <c r="E54" i="55"/>
  <c r="G86" i="55" s="1"/>
  <c r="E27" i="47" s="1"/>
  <c r="E55" i="55"/>
  <c r="H86" i="55" s="1"/>
  <c r="E28" i="47" s="1"/>
  <c r="E52" i="55"/>
  <c r="E53" i="55"/>
  <c r="F86" i="55" s="1"/>
  <c r="E26" i="47" s="1"/>
  <c r="H150" i="55"/>
  <c r="L149" i="55"/>
  <c r="Y22" i="55"/>
  <c r="Z22" i="55"/>
  <c r="G22" i="55"/>
  <c r="F66" i="48" s="1"/>
  <c r="Y21" i="55"/>
  <c r="Z21" i="55"/>
  <c r="G21" i="55"/>
  <c r="F65" i="48" s="1"/>
  <c r="G23" i="55"/>
  <c r="F67" i="48" s="1"/>
  <c r="Y23" i="55"/>
  <c r="Z23" i="55"/>
  <c r="F23" i="55"/>
  <c r="Y18" i="55"/>
  <c r="Z18" i="55"/>
  <c r="Z20" i="55"/>
  <c r="G20" i="55"/>
  <c r="F64" i="48" s="1"/>
  <c r="Y20" i="55"/>
  <c r="F20" i="55"/>
  <c r="B17" i="54"/>
  <c r="D17" i="54" s="1"/>
  <c r="B12" i="54"/>
  <c r="B14" i="54"/>
  <c r="Z19" i="55"/>
  <c r="G19" i="55"/>
  <c r="F63" i="48" s="1"/>
  <c r="Y19" i="55"/>
  <c r="F19" i="55"/>
  <c r="B20" i="54"/>
  <c r="T67" i="47"/>
  <c r="Q67" i="47" s="1"/>
  <c r="D198" i="50"/>
  <c r="D215" i="50"/>
  <c r="G191" i="50"/>
  <c r="H191" i="50" s="1"/>
  <c r="D200" i="50"/>
  <c r="J196" i="50"/>
  <c r="D197" i="50"/>
  <c r="G197" i="50" s="1"/>
  <c r="H197" i="50" s="1"/>
  <c r="D199" i="50"/>
  <c r="C206" i="50"/>
  <c r="C207" i="50" s="1"/>
  <c r="J197" i="50"/>
  <c r="I208" i="50"/>
  <c r="C215" i="50"/>
  <c r="E206" i="50"/>
  <c r="E207" i="50" s="1"/>
  <c r="D206" i="50"/>
  <c r="D207" i="50" s="1"/>
  <c r="G192" i="50"/>
  <c r="H192" i="50" s="1"/>
  <c r="E215" i="50"/>
  <c r="F206" i="50"/>
  <c r="F207" i="50" s="1"/>
  <c r="E187" i="50"/>
  <c r="E198" i="50" s="1"/>
  <c r="G180" i="50"/>
  <c r="C187" i="50"/>
  <c r="H186" i="50"/>
  <c r="G193" i="50"/>
  <c r="H193" i="50" s="1"/>
  <c r="F187" i="50"/>
  <c r="F200" i="50" s="1"/>
  <c r="F201" i="50" s="1"/>
  <c r="G196" i="50"/>
  <c r="H196" i="50" s="1"/>
  <c r="D201" i="50"/>
  <c r="D203" i="50" s="1"/>
  <c r="G190" i="50"/>
  <c r="H190" i="50" s="1"/>
  <c r="Q66" i="47"/>
  <c r="E143" i="55" l="1"/>
  <c r="E144" i="55"/>
  <c r="E138" i="55"/>
  <c r="E174" i="55"/>
  <c r="G174" i="55"/>
  <c r="F174" i="55"/>
  <c r="H164" i="55"/>
  <c r="G164" i="55"/>
  <c r="E164" i="55"/>
  <c r="F164" i="55"/>
  <c r="D55" i="48"/>
  <c r="D54" i="48"/>
  <c r="D53" i="48"/>
  <c r="N15" i="54"/>
  <c r="D39" i="48"/>
  <c r="H98" i="55"/>
  <c r="L98" i="55" s="1"/>
  <c r="X56" i="55"/>
  <c r="E86" i="55"/>
  <c r="E56" i="55"/>
  <c r="N84" i="55"/>
  <c r="N86" i="55"/>
  <c r="N87" i="55"/>
  <c r="K165" i="55"/>
  <c r="N83" i="55"/>
  <c r="N85" i="55"/>
  <c r="K114" i="55"/>
  <c r="N82" i="55"/>
  <c r="N16" i="54"/>
  <c r="N13" i="54"/>
  <c r="N14" i="54"/>
  <c r="N17" i="54"/>
  <c r="N12" i="54"/>
  <c r="H206" i="50"/>
  <c r="C208" i="50"/>
  <c r="G208" i="50" s="1"/>
  <c r="D208" i="50"/>
  <c r="D209" i="50" s="1"/>
  <c r="D211" i="50" s="1"/>
  <c r="D212" i="50" s="1"/>
  <c r="D213" i="50" s="1"/>
  <c r="E208" i="50"/>
  <c r="E209" i="50" s="1"/>
  <c r="F208" i="50"/>
  <c r="F209" i="50" s="1"/>
  <c r="F211" i="50" s="1"/>
  <c r="F212" i="50" s="1"/>
  <c r="F213" i="50" s="1"/>
  <c r="E199" i="50"/>
  <c r="E201" i="50" s="1"/>
  <c r="E203" i="50" s="1"/>
  <c r="E200" i="50"/>
  <c r="J199" i="50"/>
  <c r="C198" i="50"/>
  <c r="G187" i="50"/>
  <c r="H187" i="50" s="1"/>
  <c r="J198" i="50"/>
  <c r="J200" i="50"/>
  <c r="C199" i="50"/>
  <c r="G199" i="50" s="1"/>
  <c r="H199" i="50" s="1"/>
  <c r="C200" i="50"/>
  <c r="G200" i="50" s="1"/>
  <c r="H200" i="50" s="1"/>
  <c r="F203" i="50"/>
  <c r="C209" i="50"/>
  <c r="G209" i="50" s="1"/>
  <c r="H209" i="50" s="1"/>
  <c r="G207" i="50"/>
  <c r="E158" i="55" l="1"/>
  <c r="E157" i="55"/>
  <c r="E25" i="47"/>
  <c r="E29" i="47" s="1"/>
  <c r="J164" i="55"/>
  <c r="E165" i="55"/>
  <c r="D52" i="48"/>
  <c r="D56" i="48" s="1"/>
  <c r="I98" i="55"/>
  <c r="H99" i="55"/>
  <c r="J86" i="55"/>
  <c r="E113" i="55" s="1"/>
  <c r="E114" i="55" s="1"/>
  <c r="H165" i="55"/>
  <c r="F165" i="55"/>
  <c r="G165" i="55"/>
  <c r="N88" i="55"/>
  <c r="E211" i="50"/>
  <c r="E212" i="50" s="1"/>
  <c r="E213" i="50" s="1"/>
  <c r="C201" i="50"/>
  <c r="G198" i="50"/>
  <c r="H198" i="50" s="1"/>
  <c r="F113" i="55" l="1"/>
  <c r="F114" i="55" s="1"/>
  <c r="G113" i="55"/>
  <c r="G114" i="55" s="1"/>
  <c r="H123" i="55"/>
  <c r="H113" i="55"/>
  <c r="H114" i="55" s="1"/>
  <c r="F123" i="55"/>
  <c r="G123" i="55"/>
  <c r="E123" i="55"/>
  <c r="I165" i="55"/>
  <c r="X57" i="55"/>
  <c r="E57" i="55"/>
  <c r="C203" i="50"/>
  <c r="G201" i="50"/>
  <c r="C211" i="50"/>
  <c r="I114" i="55" l="1"/>
  <c r="J113" i="55"/>
  <c r="G203" i="50"/>
  <c r="H201" i="50"/>
  <c r="H203" i="50" s="1"/>
  <c r="C212" i="50"/>
  <c r="G211" i="50"/>
  <c r="G215" i="50" s="1"/>
  <c r="B55" i="27"/>
  <c r="B45" i="27"/>
  <c r="B56" i="27"/>
  <c r="B57" i="27"/>
  <c r="B46" i="27"/>
  <c r="B47" i="27"/>
  <c r="D25" i="48" l="1"/>
  <c r="F25" i="48" s="1"/>
  <c r="O67" i="47"/>
  <c r="C213" i="50"/>
  <c r="G212" i="50"/>
  <c r="H212" i="50" s="1"/>
  <c r="H213" i="50" l="1"/>
  <c r="H215" i="50"/>
  <c r="D14" i="54" l="1"/>
  <c r="D12" i="54" l="1"/>
  <c r="J85" i="55"/>
  <c r="F85" i="55" s="1"/>
  <c r="F91" i="55" s="1"/>
  <c r="D13" i="54"/>
  <c r="I133" i="55"/>
  <c r="N105" i="55"/>
  <c r="F77" i="55"/>
  <c r="J82" i="55"/>
  <c r="F93" i="55" l="1"/>
  <c r="F92" i="55"/>
  <c r="F89" i="55"/>
  <c r="H22" i="48"/>
  <c r="T38" i="47"/>
  <c r="G77" i="55" a="1"/>
  <c r="G77" i="55" s="1"/>
  <c r="G78" i="55" s="1"/>
  <c r="F10" i="48"/>
  <c r="N9" i="48" s="1"/>
  <c r="F36" i="54"/>
  <c r="I82" i="55"/>
  <c r="J98" i="55"/>
  <c r="D30" i="54" s="1"/>
  <c r="E85" i="55"/>
  <c r="E91" i="55" s="1"/>
  <c r="E93" i="55" s="1"/>
  <c r="G85" i="55"/>
  <c r="G91" i="55" s="1"/>
  <c r="G93" i="55" s="1"/>
  <c r="H85" i="55"/>
  <c r="H91" i="55" s="1"/>
  <c r="H93" i="55" s="1"/>
  <c r="J114" i="55"/>
  <c r="H25" i="48" s="1"/>
  <c r="G136" i="55"/>
  <c r="G142" i="55" s="1"/>
  <c r="H136" i="55"/>
  <c r="H142" i="55" s="1"/>
  <c r="J165" i="55"/>
  <c r="F136" i="55"/>
  <c r="F142" i="55" s="1"/>
  <c r="G129" i="55"/>
  <c r="J149" i="55"/>
  <c r="F107" i="55" l="1"/>
  <c r="F106" i="55"/>
  <c r="F105" i="55"/>
  <c r="F143" i="55"/>
  <c r="F144" i="55"/>
  <c r="H143" i="55"/>
  <c r="H158" i="55" s="1"/>
  <c r="H144" i="55"/>
  <c r="G143" i="55"/>
  <c r="G144" i="55"/>
  <c r="L22" i="55"/>
  <c r="L32" i="55"/>
  <c r="E92" i="55"/>
  <c r="L18" i="55"/>
  <c r="D22" i="48"/>
  <c r="F22" i="48" s="1"/>
  <c r="N25" i="47"/>
  <c r="N15" i="47"/>
  <c r="N11" i="47"/>
  <c r="G10" i="48" a="1"/>
  <c r="G10" i="48" s="1"/>
  <c r="G140" i="55"/>
  <c r="G141" i="55"/>
  <c r="H89" i="55"/>
  <c r="H90" i="55"/>
  <c r="G90" i="55"/>
  <c r="G89" i="55"/>
  <c r="F140" i="55"/>
  <c r="F141" i="55"/>
  <c r="F90" i="55"/>
  <c r="E90" i="55"/>
  <c r="E89" i="55"/>
  <c r="E140" i="55"/>
  <c r="E141" i="55"/>
  <c r="H141" i="55"/>
  <c r="H140" i="55"/>
  <c r="G158" i="55" l="1"/>
  <c r="G157" i="55"/>
  <c r="G156" i="55"/>
  <c r="E107" i="55"/>
  <c r="E106" i="55"/>
  <c r="F158" i="55"/>
  <c r="F157" i="55"/>
  <c r="F156" i="55"/>
  <c r="J143" i="55"/>
  <c r="I93" i="55"/>
  <c r="J93" i="55" s="1"/>
  <c r="F80" i="48"/>
  <c r="H102" i="48"/>
  <c r="H99" i="48"/>
  <c r="E98" i="48"/>
  <c r="G96" i="48"/>
  <c r="G100" i="48"/>
  <c r="E103" i="48"/>
  <c r="F98" i="48"/>
  <c r="E101" i="48"/>
  <c r="G99" i="48"/>
  <c r="H97" i="48"/>
  <c r="E96" i="48"/>
  <c r="G103" i="48"/>
  <c r="H103" i="48"/>
  <c r="H100" i="48"/>
  <c r="E99" i="48"/>
  <c r="G97" i="48"/>
  <c r="H101" i="48"/>
  <c r="F103" i="48"/>
  <c r="F100" i="48"/>
  <c r="H98" i="48"/>
  <c r="E97" i="48"/>
  <c r="H96" i="48"/>
  <c r="H64" i="48"/>
  <c r="H67" i="48"/>
  <c r="H66" i="48"/>
  <c r="H65" i="48"/>
  <c r="H63" i="48"/>
  <c r="H62" i="48"/>
  <c r="F39" i="48"/>
  <c r="J90" i="55"/>
  <c r="F27" i="47"/>
  <c r="F28" i="47"/>
  <c r="J141" i="55"/>
  <c r="J140" i="55"/>
  <c r="J89" i="55"/>
  <c r="F26" i="47"/>
  <c r="I144" i="55" l="1"/>
  <c r="J144" i="55" s="1"/>
  <c r="F25" i="47"/>
  <c r="F29" i="47" s="1"/>
  <c r="D76" i="48"/>
  <c r="D73" i="48"/>
  <c r="H159" i="55"/>
  <c r="H161" i="55" s="1"/>
  <c r="G92" i="55"/>
  <c r="I103" i="48"/>
  <c r="H68" i="48"/>
  <c r="D75" i="48"/>
  <c r="H92" i="55"/>
  <c r="L56" i="55"/>
  <c r="L55" i="55"/>
  <c r="J91" i="55"/>
  <c r="N10" i="48" s="1"/>
  <c r="L53" i="55"/>
  <c r="J142" i="55"/>
  <c r="L54" i="55"/>
  <c r="F54" i="48" l="1"/>
  <c r="G107" i="55"/>
  <c r="G106" i="55"/>
  <c r="G102" i="48" s="1"/>
  <c r="G105" i="55"/>
  <c r="D80" i="48"/>
  <c r="H80" i="48" s="1"/>
  <c r="H107" i="55"/>
  <c r="H108" i="55" s="1"/>
  <c r="H110" i="55" s="1"/>
  <c r="H55" i="48" s="1"/>
  <c r="D74" i="48"/>
  <c r="D79" i="48"/>
  <c r="D81" i="48"/>
  <c r="D78" i="48"/>
  <c r="D89" i="48"/>
  <c r="D77" i="48"/>
  <c r="D90" i="48"/>
  <c r="F55" i="48"/>
  <c r="F53" i="48"/>
  <c r="D88" i="48"/>
  <c r="D87" i="48"/>
  <c r="F52" i="48"/>
  <c r="J92" i="55"/>
  <c r="G104" i="48"/>
  <c r="T39" i="47"/>
  <c r="L57" i="55"/>
  <c r="N106" i="55" s="1"/>
  <c r="E104" i="48"/>
  <c r="E102" i="48"/>
  <c r="F102" i="48"/>
  <c r="F104" i="48"/>
  <c r="I156" i="55"/>
  <c r="N23" i="47" s="1"/>
  <c r="H104" i="48" l="1"/>
  <c r="H105" i="48" s="1"/>
  <c r="D82" i="48"/>
  <c r="F56" i="48"/>
  <c r="G159" i="55"/>
  <c r="I158" i="55"/>
  <c r="N26" i="47" s="1"/>
  <c r="I157" i="55"/>
  <c r="N24" i="47" s="1"/>
  <c r="I102" i="48"/>
  <c r="D91" i="48"/>
  <c r="I105" i="55"/>
  <c r="F101" i="48"/>
  <c r="G108" i="55"/>
  <c r="G101" i="48"/>
  <c r="J156" i="55"/>
  <c r="I106" i="55"/>
  <c r="I107" i="55"/>
  <c r="I104" i="48" l="1"/>
  <c r="L33" i="55"/>
  <c r="L31" i="55"/>
  <c r="L30" i="55"/>
  <c r="J158" i="55"/>
  <c r="F78" i="48"/>
  <c r="H78" i="48" s="1"/>
  <c r="F81" i="48"/>
  <c r="H81" i="48" s="1"/>
  <c r="F79" i="48"/>
  <c r="H79" i="48" s="1"/>
  <c r="J157" i="55"/>
  <c r="I101" i="48"/>
  <c r="J105" i="55"/>
  <c r="D28" i="54" s="1"/>
  <c r="F44" i="48"/>
  <c r="F45" i="48"/>
  <c r="F46" i="48"/>
  <c r="J106" i="55"/>
  <c r="D29" i="54" s="1"/>
  <c r="J107" i="55"/>
  <c r="D31" i="54" s="1"/>
  <c r="O40" i="47"/>
  <c r="Q40" i="47" s="1"/>
  <c r="O48" i="47"/>
  <c r="Q48" i="47" s="1"/>
  <c r="O41" i="47"/>
  <c r="Q41" i="47" s="1"/>
  <c r="X31" i="55" l="1"/>
  <c r="K155" i="55" s="1"/>
  <c r="E31" i="55"/>
  <c r="X38" i="55"/>
  <c r="K154" i="55" s="1"/>
  <c r="F154" i="55" s="1"/>
  <c r="E30" i="55"/>
  <c r="X30" i="55"/>
  <c r="E38" i="55"/>
  <c r="K103" i="55" s="1"/>
  <c r="F103" i="55" s="1"/>
  <c r="F155" i="55" l="1"/>
  <c r="I155" i="55" s="1"/>
  <c r="K97" i="55"/>
  <c r="G97" i="55" s="1"/>
  <c r="G98" i="48" s="1"/>
  <c r="K96" i="55"/>
  <c r="F96" i="55" s="1"/>
  <c r="F99" i="48" s="1"/>
  <c r="I99" i="48" s="1"/>
  <c r="K102" i="55"/>
  <c r="K104" i="55"/>
  <c r="F104" i="55" s="1"/>
  <c r="D43" i="48"/>
  <c r="K147" i="55"/>
  <c r="F147" i="55" s="1"/>
  <c r="K148" i="55"/>
  <c r="G148" i="55" s="1"/>
  <c r="I148" i="55" s="1"/>
  <c r="J148" i="55" s="1"/>
  <c r="K153" i="55"/>
  <c r="E153" i="55" s="1"/>
  <c r="F159" i="55"/>
  <c r="I154" i="55"/>
  <c r="N22" i="47" s="1"/>
  <c r="N21" i="47" l="1"/>
  <c r="J155" i="55"/>
  <c r="E102" i="55"/>
  <c r="E100" i="48" s="1"/>
  <c r="F97" i="48"/>
  <c r="I97" i="48" s="1"/>
  <c r="I104" i="55"/>
  <c r="L96" i="55"/>
  <c r="F99" i="55"/>
  <c r="I96" i="55"/>
  <c r="G99" i="55"/>
  <c r="L97" i="55"/>
  <c r="I98" i="48"/>
  <c r="G105" i="48"/>
  <c r="I103" i="55"/>
  <c r="F96" i="48"/>
  <c r="F108" i="55"/>
  <c r="J154" i="55"/>
  <c r="L147" i="55"/>
  <c r="F150" i="55"/>
  <c r="I147" i="55"/>
  <c r="N18" i="47" s="1"/>
  <c r="G150" i="55"/>
  <c r="N20" i="47"/>
  <c r="L148" i="55"/>
  <c r="E159" i="55"/>
  <c r="I153" i="55"/>
  <c r="I97" i="55"/>
  <c r="E108" i="55" l="1"/>
  <c r="I108" i="55" s="1"/>
  <c r="I102" i="55"/>
  <c r="L26" i="55" s="1"/>
  <c r="E105" i="48"/>
  <c r="I100" i="48"/>
  <c r="N19" i="47"/>
  <c r="J153" i="55"/>
  <c r="J97" i="55"/>
  <c r="D25" i="54" s="1"/>
  <c r="L27" i="55"/>
  <c r="J96" i="55"/>
  <c r="D23" i="54" s="1"/>
  <c r="L25" i="55"/>
  <c r="I150" i="55"/>
  <c r="J150" i="55" s="1"/>
  <c r="L28" i="55"/>
  <c r="I99" i="55"/>
  <c r="J99" i="55" s="1"/>
  <c r="F74" i="48"/>
  <c r="H74" i="48" s="1"/>
  <c r="J104" i="55"/>
  <c r="D26" i="54" s="1"/>
  <c r="L29" i="55"/>
  <c r="F73" i="48"/>
  <c r="H73" i="48" s="1"/>
  <c r="F75" i="48"/>
  <c r="H75" i="48" s="1"/>
  <c r="F77" i="48"/>
  <c r="H77" i="48" s="1"/>
  <c r="J103" i="55"/>
  <c r="D27" i="54" s="1"/>
  <c r="F43" i="48"/>
  <c r="F110" i="55"/>
  <c r="H53" i="48" s="1"/>
  <c r="I96" i="48"/>
  <c r="F105" i="48"/>
  <c r="F41" i="48"/>
  <c r="J147" i="55"/>
  <c r="G161" i="55"/>
  <c r="G110" i="55"/>
  <c r="H54" i="48" s="1"/>
  <c r="J102" i="55"/>
  <c r="D24" i="54" s="1"/>
  <c r="E161" i="55"/>
  <c r="I159" i="55"/>
  <c r="F161" i="55"/>
  <c r="F42" i="48" l="1"/>
  <c r="F76" i="48"/>
  <c r="H76" i="48" s="1"/>
  <c r="I105" i="48"/>
  <c r="E110" i="55"/>
  <c r="H52" i="48" s="1"/>
  <c r="H56" i="48" s="1"/>
  <c r="I110" i="55"/>
  <c r="D26" i="48" s="1"/>
  <c r="F26" i="48" s="1"/>
  <c r="J108" i="55"/>
  <c r="J110" i="55" s="1"/>
  <c r="I161" i="55"/>
  <c r="J159" i="55"/>
  <c r="J161" i="55" s="1"/>
  <c r="J166" i="55" s="1"/>
  <c r="K166" i="55" s="1"/>
  <c r="F82" i="48" l="1"/>
  <c r="J115" i="55"/>
  <c r="D20" i="54" s="1"/>
  <c r="H26" i="48"/>
  <c r="E166" i="55"/>
  <c r="F166" i="55"/>
  <c r="F167" i="55" s="1"/>
  <c r="F169" i="55" s="1"/>
  <c r="F170" i="55" s="1"/>
  <c r="F171" i="55" s="1"/>
  <c r="F172" i="55" s="1"/>
  <c r="G166" i="55"/>
  <c r="G167" i="55" s="1"/>
  <c r="G169" i="55" s="1"/>
  <c r="G170" i="55" s="1"/>
  <c r="G171" i="55" s="1"/>
  <c r="G172" i="55" s="1"/>
  <c r="H166" i="55"/>
  <c r="H167" i="55" s="1"/>
  <c r="H169" i="55" s="1"/>
  <c r="H170" i="55" s="1"/>
  <c r="H171" i="55" s="1"/>
  <c r="H172" i="55" s="1"/>
  <c r="K115" i="55" l="1"/>
  <c r="H24" i="48"/>
  <c r="H27" i="48" s="1"/>
  <c r="H29" i="48" s="1"/>
  <c r="I166" i="55"/>
  <c r="N14" i="47" s="1"/>
  <c r="E167" i="55"/>
  <c r="M38" i="54"/>
  <c r="H115" i="55" l="1"/>
  <c r="H116" i="55" s="1"/>
  <c r="H118" i="55" s="1"/>
  <c r="F115" i="55"/>
  <c r="F116" i="55" s="1"/>
  <c r="F118" i="55" s="1"/>
  <c r="F88" i="48" s="1"/>
  <c r="H88" i="48" s="1"/>
  <c r="E115" i="55"/>
  <c r="G115" i="55"/>
  <c r="G116" i="55" s="1"/>
  <c r="G118" i="55" s="1"/>
  <c r="F89" i="48" s="1"/>
  <c r="H89" i="48" s="1"/>
  <c r="I167" i="55"/>
  <c r="J167" i="55" s="1"/>
  <c r="E169" i="55"/>
  <c r="E20" i="54"/>
  <c r="E16" i="54"/>
  <c r="E30" i="54"/>
  <c r="E29" i="54"/>
  <c r="E13" i="54"/>
  <c r="E31" i="54"/>
  <c r="E14" i="54"/>
  <c r="E15" i="54"/>
  <c r="E17" i="54"/>
  <c r="E12" i="54"/>
  <c r="E28" i="54"/>
  <c r="E27" i="54"/>
  <c r="E24" i="54"/>
  <c r="E23" i="54"/>
  <c r="E25" i="54"/>
  <c r="E26" i="54"/>
  <c r="F90" i="48" l="1"/>
  <c r="H90" i="48" s="1"/>
  <c r="L46" i="55"/>
  <c r="G119" i="55"/>
  <c r="H27" i="47" s="1"/>
  <c r="L45" i="55"/>
  <c r="E116" i="55"/>
  <c r="E118" i="55" s="1"/>
  <c r="I115" i="55"/>
  <c r="F119" i="55"/>
  <c r="H26" i="47" s="1"/>
  <c r="L44" i="55"/>
  <c r="H119" i="55"/>
  <c r="H28" i="47" s="1"/>
  <c r="E170" i="55"/>
  <c r="I169" i="55"/>
  <c r="N28" i="47" s="1"/>
  <c r="N30" i="47" s="1"/>
  <c r="E36" i="54"/>
  <c r="L21" i="55" l="1"/>
  <c r="E119" i="55"/>
  <c r="L43" i="55"/>
  <c r="L47" i="55" s="1"/>
  <c r="H120" i="55"/>
  <c r="G28" i="47" s="1"/>
  <c r="F120" i="55"/>
  <c r="G26" i="47" s="1"/>
  <c r="D24" i="48"/>
  <c r="F40" i="48"/>
  <c r="I116" i="55"/>
  <c r="J116" i="55" s="1"/>
  <c r="F87" i="48"/>
  <c r="G120" i="55"/>
  <c r="G27" i="47" s="1"/>
  <c r="I174" i="55"/>
  <c r="E171" i="55"/>
  <c r="E172" i="55" s="1"/>
  <c r="I170" i="55"/>
  <c r="J170" i="55" s="1"/>
  <c r="H25" i="47" l="1"/>
  <c r="E120" i="55"/>
  <c r="G25" i="47" s="1"/>
  <c r="N56" i="55"/>
  <c r="H121" i="55"/>
  <c r="F121" i="55"/>
  <c r="F91" i="48"/>
  <c r="H91" i="48" s="1"/>
  <c r="H87" i="48"/>
  <c r="D27" i="48"/>
  <c r="D29" i="48" s="1"/>
  <c r="F24" i="48"/>
  <c r="F27" i="48" s="1"/>
  <c r="F29" i="48" s="1"/>
  <c r="I118" i="55"/>
  <c r="F47" i="48"/>
  <c r="N55" i="55"/>
  <c r="G121" i="55"/>
  <c r="N54" i="55"/>
  <c r="J171" i="55"/>
  <c r="J172" i="55" s="1"/>
  <c r="J174" i="55"/>
  <c r="H29" i="47" l="1"/>
  <c r="R26" i="47"/>
  <c r="L35" i="55"/>
  <c r="L37" i="55" s="1"/>
  <c r="N46" i="55"/>
  <c r="I119" i="55"/>
  <c r="J119" i="55" s="1"/>
  <c r="I123" i="55"/>
  <c r="K40" i="48" l="1" a="1"/>
  <c r="K40" i="48" s="1"/>
  <c r="H39" i="48" s="1"/>
  <c r="J120" i="55"/>
  <c r="G29" i="47" s="1"/>
  <c r="I29" i="47"/>
  <c r="I27" i="47"/>
  <c r="I28" i="47"/>
  <c r="I26" i="47"/>
  <c r="I25" i="47"/>
  <c r="R25" i="47"/>
  <c r="R14" i="47"/>
  <c r="R15" i="47"/>
  <c r="R24" i="47"/>
  <c r="P30" i="47"/>
  <c r="R30" i="47" s="1"/>
  <c r="R22" i="47"/>
  <c r="R11" i="47"/>
  <c r="R19" i="47"/>
  <c r="R20" i="47"/>
  <c r="R18" i="47"/>
  <c r="R28" i="47"/>
  <c r="R21" i="47"/>
  <c r="R23" i="47"/>
  <c r="N44" i="55"/>
  <c r="N47" i="55"/>
  <c r="N45" i="55"/>
  <c r="N43" i="55"/>
  <c r="N33" i="55"/>
  <c r="N25" i="55"/>
  <c r="N27" i="55"/>
  <c r="N26" i="55"/>
  <c r="N28" i="55"/>
  <c r="N29" i="55"/>
  <c r="N30" i="55"/>
  <c r="N31" i="55"/>
  <c r="N32" i="55"/>
  <c r="N53" i="55"/>
  <c r="E121" i="55"/>
  <c r="J123" i="55"/>
  <c r="N12" i="48" s="1"/>
  <c r="O12" i="48" s="1"/>
  <c r="N35" i="55"/>
  <c r="N18" i="55"/>
  <c r="N22" i="55"/>
  <c r="N21" i="55"/>
  <c r="H47" i="48" l="1"/>
  <c r="H40" i="48"/>
  <c r="H42" i="48"/>
  <c r="H41" i="48"/>
  <c r="H43" i="48"/>
  <c r="H46" i="48"/>
  <c r="H45" i="48"/>
  <c r="H44" i="48"/>
  <c r="N11" i="48"/>
  <c r="N108" i="55"/>
  <c r="T41" i="47"/>
  <c r="N57" i="55"/>
  <c r="N107" i="55" s="1"/>
  <c r="T40" i="47"/>
  <c r="J121" i="55"/>
  <c r="N37" i="55"/>
  <c r="F13" i="54"/>
  <c r="H13" i="54" s="1"/>
  <c r="F20" i="54"/>
  <c r="G20" i="54" s="1"/>
  <c r="F25" i="54"/>
  <c r="G25" i="54" s="1"/>
  <c r="F28" i="54"/>
  <c r="G28" i="54" s="1"/>
  <c r="F26" i="54"/>
  <c r="G26" i="54" s="1"/>
  <c r="F17" i="54"/>
  <c r="G17" i="54" s="1"/>
  <c r="F15" i="54"/>
  <c r="H15" i="54" s="1"/>
  <c r="I15" i="54" s="1"/>
  <c r="F29" i="54"/>
  <c r="H29" i="54" s="1"/>
  <c r="F31" i="54"/>
  <c r="H31" i="54" s="1"/>
  <c r="F12" i="54"/>
  <c r="H12" i="54" s="1"/>
  <c r="F16" i="54"/>
  <c r="G16" i="54" s="1"/>
  <c r="F30" i="54"/>
  <c r="G30" i="54" s="1"/>
  <c r="F27" i="54"/>
  <c r="H27" i="54" s="1"/>
  <c r="F14" i="54"/>
  <c r="G14" i="54" s="1"/>
  <c r="F23" i="54"/>
  <c r="H23" i="54" s="1"/>
  <c r="F24" i="54"/>
  <c r="G24" i="54" s="1"/>
  <c r="B8" i="55" l="1"/>
  <c r="B16" i="47"/>
  <c r="H26" i="54"/>
  <c r="H28" i="54"/>
  <c r="G15" i="54"/>
  <c r="H30" i="54"/>
  <c r="H14" i="54"/>
  <c r="I14" i="54" s="1"/>
  <c r="H16" i="54"/>
  <c r="I16" i="54" s="1"/>
  <c r="H17" i="54"/>
  <c r="I17" i="54" s="1"/>
  <c r="G27" i="54"/>
  <c r="G12" i="54"/>
  <c r="G23" i="54"/>
  <c r="G31" i="54"/>
  <c r="H25" i="54"/>
  <c r="H20" i="54"/>
  <c r="G29" i="54"/>
  <c r="H24" i="54"/>
  <c r="G13" i="54"/>
  <c r="B17" i="48"/>
  <c r="H36" i="54" l="1"/>
  <c r="I24" i="54" s="1"/>
  <c r="H37" i="54"/>
  <c r="J15" i="54" s="1"/>
  <c r="K15" i="54" s="1"/>
  <c r="L15" i="54" s="1"/>
  <c r="G36" i="54"/>
  <c r="M15" i="54"/>
  <c r="O15" i="54" s="1"/>
  <c r="P15" i="54"/>
  <c r="J17" i="54"/>
  <c r="K17" i="54" s="1"/>
  <c r="L17" i="54" s="1"/>
  <c r="J16" i="54"/>
  <c r="K16" i="54" s="1"/>
  <c r="L16" i="54" s="1"/>
  <c r="J14" i="54"/>
  <c r="K14" i="54" s="1"/>
  <c r="L14" i="54" s="1"/>
  <c r="P14" i="54" s="1"/>
  <c r="J24" i="54" l="1"/>
  <c r="K24" i="54" s="1"/>
  <c r="L24" i="54" s="1"/>
  <c r="M24" i="54" s="1"/>
  <c r="O24" i="54" s="1"/>
  <c r="I30" i="54"/>
  <c r="J30" i="54" s="1"/>
  <c r="K30" i="54" s="1"/>
  <c r="L30" i="54" s="1"/>
  <c r="P30" i="54" s="1"/>
  <c r="I25" i="54"/>
  <c r="J25" i="54" s="1"/>
  <c r="K25" i="54" s="1"/>
  <c r="L25" i="54" s="1"/>
  <c r="P25" i="54" s="1"/>
  <c r="I20" i="54"/>
  <c r="J20" i="54" s="1"/>
  <c r="K20" i="54" s="1"/>
  <c r="L20" i="54" s="1"/>
  <c r="P20" i="54" s="1"/>
  <c r="I23" i="54"/>
  <c r="J23" i="54" s="1"/>
  <c r="K23" i="54" s="1"/>
  <c r="L23" i="54" s="1"/>
  <c r="P23" i="54" s="1"/>
  <c r="I27" i="54"/>
  <c r="J27" i="54" s="1"/>
  <c r="K27" i="54" s="1"/>
  <c r="L27" i="54" s="1"/>
  <c r="P27" i="54" s="1"/>
  <c r="I28" i="54"/>
  <c r="J28" i="54" s="1"/>
  <c r="K28" i="54" s="1"/>
  <c r="L28" i="54" s="1"/>
  <c r="I29" i="54"/>
  <c r="J29" i="54" s="1"/>
  <c r="K29" i="54" s="1"/>
  <c r="L29" i="54" s="1"/>
  <c r="M29" i="54" s="1"/>
  <c r="O29" i="54" s="1"/>
  <c r="I12" i="54"/>
  <c r="J12" i="54" s="1"/>
  <c r="K12" i="54" s="1"/>
  <c r="I13" i="54"/>
  <c r="J13" i="54" s="1"/>
  <c r="K13" i="54" s="1"/>
  <c r="L13" i="54" s="1"/>
  <c r="P13" i="54" s="1"/>
  <c r="I31" i="54"/>
  <c r="J31" i="54" s="1"/>
  <c r="K31" i="54" s="1"/>
  <c r="L31" i="54" s="1"/>
  <c r="P31" i="54" s="1"/>
  <c r="I26" i="54"/>
  <c r="J26" i="54" s="1"/>
  <c r="K26" i="54" s="1"/>
  <c r="L26" i="54" s="1"/>
  <c r="P26" i="54" s="1"/>
  <c r="J34" i="54"/>
  <c r="K34" i="54" s="1"/>
  <c r="P16" i="54"/>
  <c r="M16" i="54"/>
  <c r="O16" i="54" s="1"/>
  <c r="P17" i="54"/>
  <c r="M17" i="54"/>
  <c r="O17" i="54" s="1"/>
  <c r="M14" i="54"/>
  <c r="O14" i="54" s="1"/>
  <c r="P24" i="54" l="1"/>
  <c r="M23" i="54"/>
  <c r="O23" i="54" s="1"/>
  <c r="M27" i="54"/>
  <c r="O27" i="54" s="1"/>
  <c r="M30" i="54"/>
  <c r="O30" i="54" s="1"/>
  <c r="I36" i="54"/>
  <c r="M25" i="54"/>
  <c r="O25" i="54" s="1"/>
  <c r="M26" i="54"/>
  <c r="O26" i="54" s="1"/>
  <c r="M20" i="54"/>
  <c r="O20" i="54" s="1"/>
  <c r="M31" i="54"/>
  <c r="O31" i="54" s="1"/>
  <c r="P29" i="54"/>
  <c r="M13" i="54"/>
  <c r="O13" i="54" s="1"/>
  <c r="P28" i="54"/>
  <c r="M28" i="54"/>
  <c r="O28" i="54" s="1"/>
  <c r="J36" i="54"/>
  <c r="K36" i="54"/>
  <c r="L36" i="54" s="1"/>
  <c r="P36" i="54" s="1"/>
  <c r="L12" i="54"/>
  <c r="M12" i="54" l="1"/>
  <c r="O12" i="54" s="1"/>
  <c r="P12" i="54"/>
  <c r="M36" i="54" l="1"/>
  <c r="O36" i="5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tc={BF0A430B-6A79-4568-A82E-0EB566D23C5D}</author>
  </authors>
  <commentList>
    <comment ref="C199" authorId="0" shapeId="0" xr:uid="{BF0A430B-6A79-4568-A82E-0EB566D23C5D}">
      <text>
        <t>[Threaded comment]
Your version of Excel allows you to read this threaded comment; however, any edits to it will get removed if the file is opened in a newer version of Excel. Learn more: https://go.microsoft.com/fwlink/?linkid=870924
Comment:
    Does prevention include home mods?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Kevin Flaherty</author>
  </authors>
  <commentList>
    <comment ref="B11" authorId="0" shapeId="0" xr:uid="{25AAF157-17E5-4ADC-B424-3DC3D6DDA0A8}">
      <text>
        <r>
          <rPr>
            <sz val="9"/>
            <color indexed="81"/>
            <rFont val="Tahoma"/>
            <family val="2"/>
          </rPr>
          <t>What is the total amount of funding that will be dedicated to this program?</t>
        </r>
      </text>
    </comment>
    <comment ref="U11" authorId="0" shapeId="0" xr:uid="{7AA48956-7EBE-4343-8650-CD3EA04C491B}">
      <text>
        <r>
          <rPr>
            <sz val="9"/>
            <color indexed="81"/>
            <rFont val="Tahoma"/>
            <family val="2"/>
          </rPr>
          <t>What is the total amount of funding that will be dedicated to this program?</t>
        </r>
      </text>
    </comment>
    <comment ref="B12" authorId="0" shapeId="0" xr:uid="{3FBBA386-454D-437A-A16E-8AA7A76BD947}">
      <text>
        <r>
          <rPr>
            <sz val="9"/>
            <color indexed="81"/>
            <rFont val="Tahoma"/>
            <family val="2"/>
          </rPr>
          <t>For the purposes of this budget, this will determine how many months of programming your funding will need to support.</t>
        </r>
      </text>
    </comment>
    <comment ref="U12" authorId="0" shapeId="0" xr:uid="{E569AA83-0C64-4BFC-BDB5-1C207046F469}">
      <text>
        <r>
          <rPr>
            <sz val="9"/>
            <color indexed="81"/>
            <rFont val="Tahoma"/>
            <family val="2"/>
          </rPr>
          <t>For the purposes of this budget, this will determine how many months of programming your funding will need to support.</t>
        </r>
      </text>
    </comment>
    <comment ref="B13" authorId="0" shapeId="0" xr:uid="{A33C30F7-6AE9-4046-82C2-22E32EFED3B6}">
      <text>
        <r>
          <rPr>
            <sz val="9"/>
            <color indexed="81"/>
            <rFont val="Tahoma"/>
            <family val="2"/>
          </rPr>
          <t>For new programs, one-time costs will be assigned to every participant served. For existing programs, one-time costs will not be counted for the initial cohort.</t>
        </r>
      </text>
    </comment>
    <comment ref="U13" authorId="0" shapeId="0" xr:uid="{2F8B3D3A-B96B-4B4B-8BCC-B049281CEF36}">
      <text>
        <r>
          <rPr>
            <sz val="9"/>
            <color indexed="81"/>
            <rFont val="Tahoma"/>
            <family val="2"/>
          </rPr>
          <t>For new programs, one-time costs will be assigned to every participant served. For existing programs, one-time costs will not be counted for the initial cohort.</t>
        </r>
      </text>
    </comment>
    <comment ref="B16" authorId="0" shapeId="0" xr:uid="{DA6F8AF9-6B74-4ADE-BC09-25459265DA5E}">
      <text>
        <r>
          <rPr>
            <sz val="9"/>
            <color indexed="81"/>
            <rFont val="Tahoma"/>
            <family val="2"/>
          </rPr>
          <t>List the staff roles necessary for the success of the program. These should be roles you plan to at least partially bill against the program and may include case managers, supervisors, or specialized roles based on the needs of the program.</t>
        </r>
      </text>
    </comment>
    <comment ref="D16" authorId="0" shapeId="0" xr:uid="{75BCF2D3-4EBE-46D4-A36D-521A0030F570}">
      <text>
        <r>
          <rPr>
            <sz val="9"/>
            <color indexed="81"/>
            <rFont val="Tahoma"/>
            <family val="2"/>
          </rPr>
          <t>What is the 'full loaded' (salary + benefits) annual cost for each position?</t>
        </r>
      </text>
    </comment>
    <comment ref="F16" authorId="0" shapeId="0" xr:uid="{92CA7523-AF30-4C36-A116-AFA7B05107BD}">
      <text>
        <r>
          <rPr>
            <sz val="9"/>
            <color indexed="81"/>
            <rFont val="Tahoma"/>
            <family val="2"/>
          </rPr>
          <t xml:space="preserve">Enter the number of households one full-time staff member can manage. Leave 'Slots per FTE' blank for non-caseload staff. This will help determine the maximum number of slots your program can support. 
</t>
        </r>
      </text>
    </comment>
    <comment ref="G16" authorId="0" shapeId="0" xr:uid="{906BC8C7-93F9-4A30-A4FA-4EC94848BA5D}">
      <text>
        <r>
          <rPr>
            <sz val="9"/>
            <color indexed="81"/>
            <rFont val="Tahoma"/>
            <family val="2"/>
          </rPr>
          <t>Estimate the portion of time each staff member will dedicate to this program (for example, 0.5 for half-time, 2.0 for two full-time staff). This ensures accurate staff cost budgeting and aligns resources with program needs.</t>
        </r>
      </text>
    </comment>
    <comment ref="U16" authorId="0" shapeId="0" xr:uid="{C0EB1665-90F2-4FF9-9C2B-50305F4D458D}">
      <text>
        <r>
          <rPr>
            <sz val="9"/>
            <color indexed="81"/>
            <rFont val="Tahoma"/>
            <family val="2"/>
          </rPr>
          <t>List the staff roles necessary for the success of the program. These should be roles you plan to at least partially bill against the program and may include case managers, supervisors, or specialized roles based on the needs of the program.</t>
        </r>
      </text>
    </comment>
    <comment ref="W16" authorId="0" shapeId="0" xr:uid="{EDFCF683-70A3-4083-AB4D-E450EB6EBC10}">
      <text>
        <r>
          <rPr>
            <sz val="9"/>
            <color indexed="81"/>
            <rFont val="Tahoma"/>
            <family val="2"/>
          </rPr>
          <t>What is the 'full loaded' (salary + benefits) annual cost for each position?</t>
        </r>
      </text>
    </comment>
    <comment ref="Y16" authorId="0" shapeId="0" xr:uid="{5C5CF9DE-24F4-4637-9FC3-0709CC8949D3}">
      <text>
        <r>
          <rPr>
            <sz val="9"/>
            <color indexed="81"/>
            <rFont val="Tahoma"/>
            <family val="2"/>
          </rPr>
          <t xml:space="preserve">Enter the number of households one full-time staff member can manage. Leave 'Slots per FTE' blank for non-caseload staff. This will help determine the maximum number of slots your program can support. 
</t>
        </r>
      </text>
    </comment>
    <comment ref="Z16" authorId="0" shapeId="0" xr:uid="{14A648D4-F67C-4783-97E9-8BD979005B0D}">
      <text>
        <r>
          <rPr>
            <sz val="9"/>
            <color indexed="81"/>
            <rFont val="Tahoma"/>
            <family val="2"/>
          </rPr>
          <t>Estimate the portion of time each staff member will dedicate to this program (for example, 0.5 for half-time, 2.0 for two full-time staff). This ensures accurate staff cost budgeting and aligns resources with program needs.</t>
        </r>
      </text>
    </comment>
    <comment ref="B26" authorId="0" shapeId="0" xr:uid="{4A0DAE81-2D98-4A3F-B76F-3769E9DFB77C}">
      <text>
        <r>
          <rPr>
            <sz val="9"/>
            <color indexed="81"/>
            <rFont val="Tahoma"/>
            <family val="2"/>
          </rPr>
          <t>Specify the percentage of your funding that will be allocated to administrative/overhead costs, such as Financial Services, HMIS Licenses, Data System, Data Entry/Analytics.</t>
        </r>
      </text>
    </comment>
    <comment ref="U26" authorId="0" shapeId="0" xr:uid="{79719415-89F6-4282-B92B-7B1D12090691}">
      <text>
        <r>
          <rPr>
            <sz val="9"/>
            <color indexed="81"/>
            <rFont val="Tahoma"/>
            <family val="2"/>
          </rPr>
          <t>Specify the percentage of your funding that will be allocated to administrative/overhead costs, such as Financial Services, HMIS Licenses, Data System, Data Entry/Analytics.</t>
        </r>
      </text>
    </comment>
    <comment ref="B29" authorId="0" shapeId="0" xr:uid="{B39CFEF0-D51A-464B-901F-810B8A4FFB1B}">
      <text>
        <r>
          <rPr>
            <sz val="9"/>
            <color indexed="81"/>
            <rFont val="Tahoma"/>
            <family val="2"/>
          </rPr>
          <t>Research and provide estimates of your local market costs. Accurate figures help in setting realistic financial projections.</t>
        </r>
      </text>
    </comment>
    <comment ref="U29" authorId="0" shapeId="0" xr:uid="{D0B70FD3-FE3C-4792-A357-55A0E415FFE8}">
      <text>
        <r>
          <rPr>
            <sz val="9"/>
            <color indexed="81"/>
            <rFont val="Tahoma"/>
            <family val="2"/>
          </rPr>
          <t>Research and provide estimates of your local market costs. Accurate figures help in setting realistic financial projections.</t>
        </r>
      </text>
    </comment>
    <comment ref="B30" authorId="0" shapeId="0" xr:uid="{A4B67157-B05E-407C-96A8-A3D5915ADDD6}">
      <text>
        <r>
          <rPr>
            <sz val="11"/>
            <color theme="1"/>
            <rFont val="Calibri"/>
            <family val="2"/>
            <scheme val="minor"/>
          </rPr>
          <t>HUD's Fair Market Rent estimates are available online for your area: https://www.huduser.gov/portal/datasets/fmr.html</t>
        </r>
      </text>
    </comment>
    <comment ref="U30" authorId="0" shapeId="0" xr:uid="{CF59A5E4-A315-4D03-9F61-9984ED99FF7E}">
      <text>
        <r>
          <rPr>
            <sz val="11"/>
            <color theme="1"/>
            <rFont val="Calibri"/>
            <family val="2"/>
            <scheme val="minor"/>
          </rPr>
          <t>HUD's Fair Market Rent estimates are available online for your area: https://www.huduser.gov/portal/datasets/fmr.html</t>
        </r>
      </text>
    </comment>
    <comment ref="B35" authorId="0" shapeId="0" xr:uid="{74CD8BCE-6720-49A8-9110-E03946A555EA}">
      <text>
        <r>
          <rPr>
            <sz val="9"/>
            <color indexed="81"/>
            <rFont val="Tahoma"/>
            <family val="2"/>
          </rPr>
          <t>These housing assistance costs include a percentage of rent covered by a shallow subsidy, financial incentives paid to landlords, funds for household goods, modifications to make homes suitable for families, and other eligible expenses that support housing stability.</t>
        </r>
      </text>
    </comment>
    <comment ref="E35" authorId="0" shapeId="0" xr:uid="{A480CBAD-3DDD-4958-AD9C-8A056B41C20A}">
      <text>
        <r>
          <rPr>
            <sz val="9"/>
            <color indexed="81"/>
            <rFont val="Tahoma"/>
            <family val="2"/>
          </rPr>
          <t>It's up to you to decide what you will pay for each service per household. Enter $0 or 0% for any services you will not be offering.</t>
        </r>
      </text>
    </comment>
    <comment ref="U35" authorId="0" shapeId="0" xr:uid="{AECF9B8F-DEB8-4A0A-9DB0-5FC10210EF64}">
      <text>
        <r>
          <rPr>
            <sz val="9"/>
            <color indexed="81"/>
            <rFont val="Tahoma"/>
            <family val="2"/>
          </rPr>
          <t>These housing assistance costs include a percentage of rent covered by a shallow subsidy, financial incentives paid to landlords, funds for household goods, modifications to make homes suitable for families, and other eligible expenses that support housing stability.</t>
        </r>
      </text>
    </comment>
    <comment ref="X35" authorId="0" shapeId="0" xr:uid="{AB49AF11-FC13-4767-9807-69C7E33B2B1A}">
      <text>
        <r>
          <rPr>
            <sz val="9"/>
            <color indexed="81"/>
            <rFont val="Tahoma"/>
            <family val="2"/>
          </rPr>
          <t>It's up to you to decide what you will pay for each service per household. Enter $0 or 0% for any services you will not be offering.</t>
        </r>
      </text>
    </comment>
    <comment ref="B37" authorId="0" shapeId="0" xr:uid="{2AFBB1DB-9711-47D5-9320-F39CEE71A1F6}">
      <text>
        <r>
          <rPr>
            <sz val="9"/>
            <color indexed="81"/>
            <rFont val="Tahoma"/>
            <family val="2"/>
          </rPr>
          <t xml:space="preserve">Back rent is paid for Prevnetion participants only. </t>
        </r>
      </text>
    </comment>
    <comment ref="U37" authorId="0" shapeId="0" xr:uid="{272ED002-0A22-437C-86AF-803A7CA766E5}">
      <text>
        <r>
          <rPr>
            <sz val="9"/>
            <color indexed="81"/>
            <rFont val="Tahoma"/>
            <family val="2"/>
          </rPr>
          <t xml:space="preserve">Back rent is paid for Prevnetion participants only. </t>
        </r>
      </text>
    </comment>
    <comment ref="B43" authorId="0" shapeId="0" xr:uid="{EB343DD1-C3B9-40A5-A7F9-646407961EAB}">
      <text>
        <r>
          <rPr>
            <sz val="9"/>
            <color indexed="81"/>
            <rFont val="Tahoma"/>
            <family val="2"/>
          </rPr>
          <t>This model assumes slots are immediately backfilled after each exit, so reducing average length of stay will increase particpants served and in some cases increase total costs (more start up costs). Enter an estimate even for interventions that you will not be providing.</t>
        </r>
      </text>
    </comment>
    <comment ref="U43" authorId="0" shapeId="0" xr:uid="{FE711542-A676-4602-BF5F-B7690D56F649}">
      <text>
        <r>
          <rPr>
            <sz val="9"/>
            <color indexed="81"/>
            <rFont val="Tahoma"/>
            <family val="2"/>
          </rPr>
          <t>This model assumes slots are immediately backfilled after each exit, so reducing average length of stay will increase particpants served and in some cases increase total costs (more start up costs). Enter an estimate even for interventions that you will not be providing.</t>
        </r>
      </text>
    </comment>
    <comment ref="B44" authorId="0" shapeId="0" xr:uid="{F5C5C790-206C-4A2C-992E-15875A05106E}">
      <text>
        <r>
          <rPr>
            <sz val="9"/>
            <color indexed="81"/>
            <rFont val="Tahoma"/>
            <family val="2"/>
          </rPr>
          <t>Participants are likely to move from one slot to another and in some instances may be receiving multiple types of assitance at once. For example, prevention clients may transition to rehousing then shallow subisdy, and rehousing clients may leverage hotel stays during their journey through the program.</t>
        </r>
      </text>
    </comment>
    <comment ref="U44" authorId="0" shapeId="0" xr:uid="{8D3CED17-EEA4-452C-8838-0702C6ADCABD}">
      <text>
        <r>
          <rPr>
            <sz val="9"/>
            <color indexed="81"/>
            <rFont val="Tahoma"/>
            <family val="2"/>
          </rPr>
          <t>Participants are likely to move from one slot to another and in some instances may be receiving multiple types of assitance at once. For example, prevention clients may transition to rehousing then shallow subisdy, and rehousing clients may leverage hotel stays during their journey through the program.</t>
        </r>
      </text>
    </comment>
    <comment ref="B50" authorId="0" shapeId="0" xr:uid="{EF33C27F-72A2-4007-9FA7-6B5B42DE277C}">
      <text>
        <r>
          <rPr>
            <sz val="9"/>
            <color indexed="81"/>
            <rFont val="Tahoma"/>
            <family val="2"/>
          </rPr>
          <t xml:space="preserve">How many households will you be serving concurrently?
Enter the number of households your program will support at the same time. Enter 0 for any that you will not be providing. 'Max Supported by Staffing' is based on your previous staffing and caseload size assumptions. </t>
        </r>
      </text>
    </comment>
    <comment ref="U50" authorId="0" shapeId="0" xr:uid="{75AD1FB5-710F-4F10-AF2A-5F6A2E4836B0}">
      <text>
        <r>
          <rPr>
            <sz val="9"/>
            <color indexed="81"/>
            <rFont val="Tahoma"/>
            <family val="2"/>
          </rPr>
          <t xml:space="preserve">How many households will you be serving concurrently?
Enter the number of households your program will support at the same time. Enter 0 for any that you will not be providing. 'Max Supported by Staffing' is based on your previous staffing and caseload size assumptions.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<sst xmlns="http://schemas.openxmlformats.org/spreadsheetml/2006/main" count="838" uniqueCount="310">
  <si>
    <t>Welcome to your program design &amp; budgeting workbook!</t>
  </si>
  <si>
    <t xml:space="preserve">Below you'll find notes and instructions on how to you use this workbook. Move on to the next tab when you are ready to begin using the workbook. </t>
  </si>
  <si>
    <t>What is this workbook for?</t>
  </si>
  <si>
    <t>🏠 Use this workbook to help plan for various California Department of Social Services (CDSS) housing programs such as Bringing Families Home (BFH), Home Safe, Housing and Disability Advocacy Program (HDAP), and CalWORKs Housing Support Program (HSP).</t>
  </si>
  <si>
    <t>🔩 After completing this workbook, you'll have a clearer understanding of your program's costs and a strong starting point for key design choices like staffing, program slots, and service offerings.</t>
  </si>
  <si>
    <t>🏁 This workbook is designed to highlight budgetary constraints early on. You may initially discover that you're projected to exceed your budget, but by making program design adjustments you can design a sustainable model from which to begin your program.</t>
  </si>
  <si>
    <t>📋 Instructions</t>
  </si>
  <si>
    <r>
      <t>1) In tab '</t>
    </r>
    <r>
      <rPr>
        <b/>
        <sz val="11"/>
        <rFont val="Montserrat"/>
      </rPr>
      <t>2. Program Setup</t>
    </r>
    <r>
      <rPr>
        <sz val="11"/>
        <rFont val="Montserrat"/>
      </rPr>
      <t xml:space="preserve">' follow the steps from top to bottom, entering your assumptions into the light blue cells. </t>
    </r>
  </si>
  <si>
    <r>
      <t>2) In tab '</t>
    </r>
    <r>
      <rPr>
        <b/>
        <sz val="11"/>
        <rFont val="Montserrat"/>
      </rPr>
      <t>3. Program Budget Summary</t>
    </r>
    <r>
      <rPr>
        <sz val="11"/>
        <rFont val="Montserrat"/>
      </rPr>
      <t xml:space="preserve">' you will review the resulting budget and costs, gaining insight into what kinds of program changes are needed to create a sustainable budget.  </t>
    </r>
  </si>
  <si>
    <r>
      <t>3) You can experiment with different program assumptions by returning to tab 2 or you can use tab '</t>
    </r>
    <r>
      <rPr>
        <b/>
        <sz val="11"/>
        <rFont val="Montserrat"/>
      </rPr>
      <t>4. Assumptions &amp; Budget</t>
    </r>
    <r>
      <rPr>
        <sz val="11"/>
        <rFont val="Montserrat"/>
      </rPr>
      <t xml:space="preserve">' for a more dense side by side view of your assumptions and the resulting budget. </t>
    </r>
  </si>
  <si>
    <r>
      <t>2) Use the '</t>
    </r>
    <r>
      <rPr>
        <b/>
        <sz val="11"/>
        <rFont val="Montserrat"/>
      </rPr>
      <t>5. Braided Funding Budget</t>
    </r>
    <r>
      <rPr>
        <sz val="11"/>
        <rFont val="Montserrat"/>
      </rPr>
      <t xml:space="preserve">' tab to bolster your budget with additional sources of funding. Your budget total wiil update automatically as you enter funding amounts into the light blue cells. </t>
    </r>
  </si>
  <si>
    <t>🛠️ Tips and Tricks</t>
  </si>
  <si>
    <t xml:space="preserve">1) Adjust your zoom with the slider in the bottom right of your Excel window to fit the width of each tab to your screen. Most tabs are the same width. </t>
  </si>
  <si>
    <t xml:space="preserve">2) Only the light blue cells should be edited! Editing other cells could break a formula, compromising the workbook. If that happens, simply start over with a fresh copy of the workbook. </t>
  </si>
  <si>
    <t>3) Most cells with formulas are 'locked' and protected. You will get a pop up that prevents you from editing those cells. If you are proficient in Excel and would like to remove protection from a tab then right click on the tab name and select 'unprotect sheet'. There is no password :)</t>
  </si>
  <si>
    <t>4) For those proficient in Excel and interested in understanding the underlying logic, the reference tables and formulas are located in hidden rows and columns.</t>
  </si>
  <si>
    <r>
      <t>5) Already comfortable with the program assumptions that result in the budget? If so, then the '</t>
    </r>
    <r>
      <rPr>
        <b/>
        <sz val="11"/>
        <rFont val="Montserrat"/>
      </rPr>
      <t>6. Quick Program Budget</t>
    </r>
    <r>
      <rPr>
        <sz val="11"/>
        <rFont val="Montserrat"/>
      </rPr>
      <t>' tab will let you create a new budget quickly - and it's sized to be easily printable.</t>
    </r>
  </si>
  <si>
    <t xml:space="preserve">🐛 Need help or encountered a bug? </t>
  </si>
  <si>
    <t>Reach out to Change Well Project any time for assistance, to report bugs, or to request future enhancements :)</t>
  </si>
  <si>
    <t>🎢 Ready to get started?</t>
  </si>
  <si>
    <t>Click Here to Move On to Program Setup</t>
  </si>
  <si>
    <r>
      <t xml:space="preserve">What are your funding sources and the amount of each?
</t>
    </r>
    <r>
      <rPr>
        <sz val="11"/>
        <color theme="0"/>
        <rFont val="Montserrat"/>
      </rPr>
      <t xml:space="preserve">List your sources of funding for this program and the total amount each will dedicate to the program. </t>
    </r>
  </si>
  <si>
    <r>
      <rPr>
        <b/>
        <u/>
        <sz val="11"/>
        <color theme="0"/>
        <rFont val="Montserrat"/>
      </rPr>
      <t>You Finished! Click to Here View the Resulting Budget</t>
    </r>
    <r>
      <rPr>
        <u/>
        <sz val="11"/>
        <color theme="0"/>
        <rFont val="Montserrat"/>
      </rPr>
      <t xml:space="preserve">
</t>
    </r>
    <r>
      <rPr>
        <sz val="11"/>
        <color theme="0"/>
        <rFont val="Montserrat"/>
      </rPr>
      <t>You can return to this tab to make adjustments if you find that you are over or under budget.</t>
    </r>
  </si>
  <si>
    <t>Monthly Program + Budget Detail (for reference only)</t>
  </si>
  <si>
    <t>Prevention</t>
  </si>
  <si>
    <t>Rehousing</t>
  </si>
  <si>
    <t>Shallow Subsidy</t>
  </si>
  <si>
    <t>Hotel</t>
  </si>
  <si>
    <t>Monthly Total</t>
  </si>
  <si>
    <t>Duration Total</t>
  </si>
  <si>
    <t>Per Unit/Monthly Cost</t>
  </si>
  <si>
    <t>Revenue/Funding</t>
  </si>
  <si>
    <t>-</t>
  </si>
  <si>
    <t>Volume</t>
  </si>
  <si>
    <t>Program Duration (months)</t>
  </si>
  <si>
    <t>LoS</t>
  </si>
  <si>
    <t>Slots</t>
  </si>
  <si>
    <t>Total Served (program duration)</t>
  </si>
  <si>
    <t>New Enrollees (monthly)</t>
  </si>
  <si>
    <t>Monthly Ongoing Costs</t>
  </si>
  <si>
    <t>Monthly Total Served</t>
  </si>
  <si>
    <t>Monthly Rent (100%)</t>
  </si>
  <si>
    <t>Shallow Subsidy (% of Rent)</t>
  </si>
  <si>
    <t>Hotel Stays (monthly)</t>
  </si>
  <si>
    <t>Total</t>
  </si>
  <si>
    <t>Monthly One-Time Costs</t>
  </si>
  <si>
    <t>Landlord Incentive</t>
  </si>
  <si>
    <t>Move-in Deposit (2x rent)</t>
  </si>
  <si>
    <t>Household Goods Amount</t>
  </si>
  <si>
    <t>Home Modifications</t>
  </si>
  <si>
    <t>Other Expenses</t>
  </si>
  <si>
    <t>Direct Financial Assistance Total</t>
  </si>
  <si>
    <t>Overhead (monthly)</t>
  </si>
  <si>
    <t>% Distribution (% of total slots)</t>
  </si>
  <si>
    <t>Staff Costs</t>
  </si>
  <si>
    <t>Admin Costs</t>
  </si>
  <si>
    <t>Monthly  Total Cost</t>
  </si>
  <si>
    <t>Duration Total Cost</t>
  </si>
  <si>
    <t>Cost per Participant</t>
  </si>
  <si>
    <t>Excess/Deficit</t>
  </si>
  <si>
    <t>Served Monthly</t>
  </si>
  <si>
    <t>Served Annually</t>
  </si>
  <si>
    <t>Program Setup</t>
  </si>
  <si>
    <t xml:space="preserve">Follow the numbered steps below as you enter your program assumptions into the light blue cells. A program budget will be generated in tab #3 based on your assumptions. You can return to this tab at anytime to update your inputs. </t>
  </si>
  <si>
    <r>
      <t xml:space="preserve">Are you budget planning for a new or ongoing program?
</t>
    </r>
    <r>
      <rPr>
        <sz val="11"/>
        <color theme="0"/>
        <rFont val="Montserrat"/>
      </rPr>
      <t>For new programs where no participants are currently enrolled, one-time costs will be assigned to every participant served. For existing programs, one-time costs will not be counted for the initial cohort.</t>
    </r>
  </si>
  <si>
    <t>Funding Source</t>
  </si>
  <si>
    <t>Dedicated Funding Amount</t>
  </si>
  <si>
    <t>Total Available Funds</t>
  </si>
  <si>
    <r>
      <t xml:space="preserve">During what period do you plan to spend down this funding? </t>
    </r>
    <r>
      <rPr>
        <sz val="11"/>
        <color theme="0"/>
        <rFont val="Montserrat"/>
      </rPr>
      <t xml:space="preserve">
For the purposes of this budget, this will determine how many months of programming your funding will need to support.</t>
    </r>
  </si>
  <si>
    <r>
      <rPr>
        <b/>
        <sz val="11"/>
        <rFont val="Montserrat"/>
      </rPr>
      <t>Begin Date</t>
    </r>
    <r>
      <rPr>
        <i/>
        <sz val="11"/>
        <rFont val="Montserrat"/>
      </rPr>
      <t xml:space="preserve"> </t>
    </r>
    <r>
      <rPr>
        <sz val="11"/>
        <rFont val="Montserrat"/>
      </rPr>
      <t>(mm/dd/yy)</t>
    </r>
  </si>
  <si>
    <r>
      <t>End Date</t>
    </r>
    <r>
      <rPr>
        <sz val="11"/>
        <rFont val="Montserrat"/>
      </rPr>
      <t xml:space="preserve"> (mm/dd/yy)</t>
    </r>
  </si>
  <si>
    <r>
      <t xml:space="preserve">Total Duration </t>
    </r>
    <r>
      <rPr>
        <sz val="11"/>
        <rFont val="Montserrat"/>
      </rPr>
      <t>(months)</t>
    </r>
  </si>
  <si>
    <r>
      <t xml:space="preserve">What staff positions are needed to support this program?
</t>
    </r>
    <r>
      <rPr>
        <sz val="11"/>
        <color theme="0"/>
        <rFont val="Montserrat"/>
      </rPr>
      <t>List the staff roles necessary for the success of the program. These should be roles you plan to at least partially bill against the program and may include case managers, supervisors, or specialized roles based on the needs of the program.</t>
    </r>
  </si>
  <si>
    <t>Position Type</t>
  </si>
  <si>
    <r>
      <t>Annual Cost</t>
    </r>
    <r>
      <rPr>
        <sz val="11"/>
        <rFont val="Montserrat"/>
      </rPr>
      <t xml:space="preserve"> (Salary + Benefits)</t>
    </r>
  </si>
  <si>
    <r>
      <t xml:space="preserve">How many households can a single full-time dedicated staff member carry on their case load?
</t>
    </r>
    <r>
      <rPr>
        <sz val="11"/>
        <color theme="0"/>
        <rFont val="Montserrat"/>
      </rPr>
      <t xml:space="preserve">Enter the number of households one full-time staff member can manage. Leave 'Participant Slots per FTE' blank for non-caseload staff. This will help determine the maximum number of slots your program can support. </t>
    </r>
  </si>
  <si>
    <r>
      <t xml:space="preserve">Participant Slots per FTE </t>
    </r>
    <r>
      <rPr>
        <sz val="11"/>
        <rFont val="Montserrat"/>
      </rPr>
      <t>(full-time employee)</t>
    </r>
  </si>
  <si>
    <r>
      <t xml:space="preserve">What portion of each position do you want to bill against this funding stream?
</t>
    </r>
    <r>
      <rPr>
        <sz val="11"/>
        <color theme="0"/>
        <rFont val="Montserrat"/>
      </rPr>
      <t>Estimate the portion of time each staff member will dedicate to this program (for example, 0.5 for half-time, 2.0 for two full-time staff). This ensures accurate staff cost budgeting and aligns resources with program needs.</t>
    </r>
  </si>
  <si>
    <r>
      <t xml:space="preserve">Full Time Equivalent </t>
    </r>
    <r>
      <rPr>
        <sz val="11"/>
        <rFont val="Montserrat"/>
      </rPr>
      <t>(FTE)</t>
    </r>
  </si>
  <si>
    <t>Maxmimum Slots reference only)</t>
  </si>
  <si>
    <r>
      <t xml:space="preserve">What percentage of staffing + direct service expenses will you allocate to admin (non-direct service) costs?
</t>
    </r>
    <r>
      <rPr>
        <sz val="11"/>
        <color theme="0"/>
        <rFont val="Montserrat"/>
      </rPr>
      <t>Administrative expenses may include Financial Services, HMIS Licenses, Data Systems and Data Entry/Analytics.</t>
    </r>
  </si>
  <si>
    <r>
      <t xml:space="preserve">What are the market costs in your area?
</t>
    </r>
    <r>
      <rPr>
        <sz val="11"/>
        <color theme="0"/>
        <rFont val="Montserrat"/>
      </rPr>
      <t>Research and provide estimates of your local market costs. Accurate figures help in setting realistic financial projections.</t>
    </r>
  </si>
  <si>
    <t>Cost Type</t>
  </si>
  <si>
    <t>Average Cost</t>
  </si>
  <si>
    <r>
      <t>Average Monthly Rent Subsidy for Rehousing Participants</t>
    </r>
    <r>
      <rPr>
        <vertAlign val="superscript"/>
        <sz val="11"/>
        <rFont val="Montserrat"/>
      </rPr>
      <t>1, 2</t>
    </r>
  </si>
  <si>
    <t>Monthly Hotel Rate</t>
  </si>
  <si>
    <r>
      <rPr>
        <i/>
        <u/>
        <vertAlign val="superscript"/>
        <sz val="10"/>
        <rFont val="Montserrat"/>
      </rPr>
      <t>1</t>
    </r>
    <r>
      <rPr>
        <i/>
        <u/>
        <sz val="10"/>
        <rFont val="Montserrat"/>
      </rPr>
      <t>Click this link to lookup 2023 HUD Fair Market Rents for your area.</t>
    </r>
  </si>
  <si>
    <r>
      <t>2</t>
    </r>
    <r>
      <rPr>
        <i/>
        <sz val="10"/>
        <color theme="1"/>
        <rFont val="Montserrat"/>
      </rPr>
      <t>Click the "+" symbol on your left to calculate the average monthly payment if you are/will be providing a progressive or partial rent subsidy.</t>
    </r>
  </si>
  <si>
    <t>Average Monthly Rehousing Rental Assistance Calculator for Progressive Rent Subsidies</t>
  </si>
  <si>
    <t>100% Rent Avg.</t>
  </si>
  <si>
    <t>Enrollment Month</t>
  </si>
  <si>
    <t>% of Rent Paid</t>
  </si>
  <si>
    <t>Total Amount</t>
  </si>
  <si>
    <t xml:space="preserve">Monthly Average* </t>
  </si>
  <si>
    <t>*Enter this number above as the "Average Monthly Rent Subsidy…"</t>
  </si>
  <si>
    <r>
      <t>What will be your per household budget, or average cost, for these housing assistance costs?</t>
    </r>
    <r>
      <rPr>
        <vertAlign val="superscript"/>
        <sz val="11"/>
        <color theme="0"/>
        <rFont val="Montserrat"/>
      </rPr>
      <t>3</t>
    </r>
    <r>
      <rPr>
        <b/>
        <sz val="11"/>
        <color theme="0"/>
        <rFont val="Montserrat"/>
      </rPr>
      <t xml:space="preserve">
</t>
    </r>
    <r>
      <rPr>
        <sz val="11"/>
        <color theme="0"/>
        <rFont val="Montserrat"/>
      </rPr>
      <t>It's up to you to decide what you will pay for each service per household. Enter $0 or 0% for any services you will not be offering.</t>
    </r>
  </si>
  <si>
    <t>Service</t>
  </si>
  <si>
    <t>Rate/Amount</t>
  </si>
  <si>
    <t>Average Months of Back Rent (Prevention)</t>
  </si>
  <si>
    <t>Landlord Incentive Amount</t>
  </si>
  <si>
    <r>
      <rPr>
        <i/>
        <vertAlign val="superscript"/>
        <sz val="10"/>
        <rFont val="Montserrat"/>
      </rPr>
      <t>3</t>
    </r>
    <r>
      <rPr>
        <i/>
        <sz val="10"/>
        <rFont val="Montserrat"/>
      </rPr>
      <t>These housing assistance costs include a percentage of rent covered by a shallow subsidy, financial incentives paid to landlords, funds for household goods, modifications to make homes suitable for families, and other eligible expenses that support housing stability.</t>
    </r>
  </si>
  <si>
    <r>
      <t xml:space="preserve">What will be your average length of time for each intervention?
</t>
    </r>
    <r>
      <rPr>
        <sz val="11"/>
        <color theme="0"/>
        <rFont val="Montserrat"/>
      </rPr>
      <t>This model assumes slots are immediately backfilled after each exit, so reducing average length of stay will increase particpants served and in some cases increase total costs (more start up costs).</t>
    </r>
    <r>
      <rPr>
        <b/>
        <sz val="11"/>
        <color theme="0"/>
        <rFont val="Montserrat"/>
      </rPr>
      <t xml:space="preserve"> </t>
    </r>
    <r>
      <rPr>
        <sz val="11"/>
        <color theme="0"/>
        <rFont val="Montserrat"/>
      </rPr>
      <t>Enter an estimate even for interventions that you will not be providing.</t>
    </r>
  </si>
  <si>
    <r>
      <t>Housing Intervention</t>
    </r>
    <r>
      <rPr>
        <vertAlign val="superscript"/>
        <sz val="11"/>
        <rFont val="Montserrat"/>
      </rPr>
      <t>4</t>
    </r>
  </si>
  <si>
    <r>
      <t xml:space="preserve">Average Length of Enrollment </t>
    </r>
    <r>
      <rPr>
        <sz val="11"/>
        <rFont val="Montserrat"/>
      </rPr>
      <t>(in months)</t>
    </r>
  </si>
  <si>
    <t>Hotel Stays</t>
  </si>
  <si>
    <r>
      <rPr>
        <i/>
        <vertAlign val="superscript"/>
        <sz val="10"/>
        <rFont val="Montserrat"/>
      </rPr>
      <t>4</t>
    </r>
    <r>
      <rPr>
        <i/>
        <sz val="10"/>
        <rFont val="Montserrat"/>
      </rPr>
      <t>Participants are likely to move from one slot to another and in some instances may be receiving multiple types of assitance at once. For example, prevention clients may transition to rehousing then shallow subisdy, and rehousing clients may leverage hotel stays during their journey through the program.</t>
    </r>
  </si>
  <si>
    <r>
      <t>How many households will you be serving concurrently?</t>
    </r>
    <r>
      <rPr>
        <vertAlign val="superscript"/>
        <sz val="11"/>
        <color theme="0"/>
        <rFont val="Montserrat"/>
      </rPr>
      <t>5</t>
    </r>
    <r>
      <rPr>
        <b/>
        <sz val="11"/>
        <color theme="0"/>
        <rFont val="Montserrat"/>
      </rPr>
      <t xml:space="preserve">
</t>
    </r>
    <r>
      <rPr>
        <sz val="11"/>
        <color theme="0"/>
        <rFont val="Montserrat"/>
      </rPr>
      <t xml:space="preserve">Enter the number of households your program will support at the same time. Enter 0 for any that you will not be providing. 'Maximum Slots Supported' is based on your previous staffing and caseload size assumptions. </t>
    </r>
  </si>
  <si>
    <t>Type of Housing Assistance</t>
  </si>
  <si>
    <t>Available Slots</t>
  </si>
  <si>
    <r>
      <t>Number of Participants Served Annually</t>
    </r>
    <r>
      <rPr>
        <vertAlign val="superscript"/>
        <sz val="11"/>
        <rFont val="Montserrat"/>
      </rPr>
      <t>6</t>
    </r>
  </si>
  <si>
    <r>
      <t>Hotel Stays</t>
    </r>
    <r>
      <rPr>
        <vertAlign val="superscript"/>
        <sz val="11"/>
        <rFont val="Montserrat"/>
      </rPr>
      <t>7</t>
    </r>
  </si>
  <si>
    <r>
      <t xml:space="preserve">Maximum Slots Supported </t>
    </r>
    <r>
      <rPr>
        <i/>
        <sz val="11"/>
        <rFont val="Montserrat"/>
      </rPr>
      <t>(based on staffing assumptions)</t>
    </r>
  </si>
  <si>
    <r>
      <rPr>
        <i/>
        <vertAlign val="superscript"/>
        <sz val="10"/>
        <rFont val="Montserrat"/>
      </rPr>
      <t>5</t>
    </r>
    <r>
      <rPr>
        <i/>
        <sz val="10"/>
        <rFont val="Montserrat"/>
      </rPr>
      <t>Another way to consider this - imagine that you are fully up and running and have hit your steady-state. On any given day how many clients are receiving each type of intervention?</t>
    </r>
  </si>
  <si>
    <r>
      <rPr>
        <i/>
        <vertAlign val="superscript"/>
        <sz val="10"/>
        <rFont val="Montserrat"/>
      </rPr>
      <t>6</t>
    </r>
    <r>
      <rPr>
        <i/>
        <sz val="10"/>
        <rFont val="Montserrat"/>
      </rPr>
      <t>The average number of participants a fully ramped up program will serve per year based on the length of enrollment (table 10) and the number of available slots (table 11).</t>
    </r>
  </si>
  <si>
    <r>
      <t>7</t>
    </r>
    <r>
      <rPr>
        <i/>
        <sz val="10"/>
        <rFont val="Montserrat"/>
      </rPr>
      <t>If you're using hotels as a service without dedicated slots, enter 0 for hotel slots. Then, adjust 'Back Rent' (for prevention programs) or 'Move-In Deposit' (for rehousing programs) to account for hotel stays.</t>
    </r>
  </si>
  <si>
    <r>
      <t xml:space="preserve">You Finished! Click to Here View the Resulting Budget
</t>
    </r>
    <r>
      <rPr>
        <sz val="11"/>
        <color theme="0"/>
        <rFont val="Montserrat"/>
      </rPr>
      <t>You can return to this tab to make adjustments if you find that you are over or under budget.</t>
    </r>
  </si>
  <si>
    <t>Dropdown References</t>
  </si>
  <si>
    <t>Existing Program</t>
  </si>
  <si>
    <t>New Program</t>
  </si>
  <si>
    <t>Program Budget Summary</t>
  </si>
  <si>
    <t>The tables below summarize your program budget using assumptions from the previous tab and any updates you make in tab #4.</t>
  </si>
  <si>
    <t>Time Period Multipliers (reference only)</t>
  </si>
  <si>
    <t>Drop Down  References</t>
  </si>
  <si>
    <t>Narrative Summary References</t>
  </si>
  <si>
    <t>Monthly</t>
  </si>
  <si>
    <t>Annual</t>
  </si>
  <si>
    <t>Program Duration</t>
  </si>
  <si>
    <t># of Months</t>
  </si>
  <si>
    <t>True/False</t>
  </si>
  <si>
    <t>Full Program Duration</t>
  </si>
  <si>
    <t>BFH</t>
  </si>
  <si>
    <t>Total Participants Served</t>
  </si>
  <si>
    <r>
      <t xml:space="preserve">Narrative Summary
</t>
    </r>
    <r>
      <rPr>
        <sz val="11"/>
        <color theme="0"/>
        <rFont val="Montserrat"/>
      </rPr>
      <t xml:space="preserve">The description below is the result of your program assumptions in the previous tab. </t>
    </r>
  </si>
  <si>
    <r>
      <t xml:space="preserve">Estimated Program Budget Based on Assumptions
</t>
    </r>
    <r>
      <rPr>
        <sz val="11"/>
        <color theme="0"/>
        <rFont val="Montserrat"/>
      </rPr>
      <t xml:space="preserve">This is an estimate of your overall program budget, based on the assumptions and inputs you provided in previous tab. 'Revenue Remaining' indicates either an expected budget surplus or deficit. </t>
    </r>
  </si>
  <si>
    <t>Available Revenue</t>
  </si>
  <si>
    <t>Admin Cost</t>
  </si>
  <si>
    <t>Staffing Cost</t>
  </si>
  <si>
    <t>Direct Financial Assistance Cost</t>
  </si>
  <si>
    <t>Total Cost</t>
  </si>
  <si>
    <t>Revenue Remaining</t>
  </si>
  <si>
    <r>
      <t xml:space="preserve">For what timeframe would you like the costs below to be summarized?
</t>
    </r>
    <r>
      <rPr>
        <sz val="11"/>
        <color theme="0"/>
        <rFont val="Montserrat"/>
      </rPr>
      <t>Use the bottom right dropdown arrow in the box below to choose how the following budget tables are summarized.</t>
    </r>
  </si>
  <si>
    <t xml:space="preserve">In the two tables below you can see how some of your key program design assumptions are impacting your expenses. Return to the program setup tab to change assumptions or continue scrolling down for further budget detail.  </t>
  </si>
  <si>
    <r>
      <t xml:space="preserve">Program Assumptions and Resulting Costs
</t>
    </r>
    <r>
      <rPr>
        <sz val="11"/>
        <color theme="0"/>
        <rFont val="Montserrat"/>
      </rPr>
      <t>Here are your expected costs per service type and the program design assumptions driving those costs. Assumptions related to the higher percentage costs have the largest budget impact.</t>
    </r>
  </si>
  <si>
    <t>Program Assumption</t>
  </si>
  <si>
    <t>Rate or Amount</t>
  </si>
  <si>
    <t>% of Total Program Cost</t>
  </si>
  <si>
    <t>Total Full Time Employees</t>
  </si>
  <si>
    <t>Total Program Cost (reference only)</t>
  </si>
  <si>
    <t>Costs Allocated to Admin Expenses</t>
  </si>
  <si>
    <t>Shallow Subsidy Rate</t>
  </si>
  <si>
    <t>Avg. Months of Back Rent</t>
  </si>
  <si>
    <t>Home Modifications Amount</t>
  </si>
  <si>
    <t>Other Expenses Amount</t>
  </si>
  <si>
    <r>
      <rPr>
        <b/>
        <sz val="11"/>
        <color rgb="FFFFFFFF"/>
        <rFont val="Montserrat"/>
      </rPr>
      <t xml:space="preserve"> Direct Financial Assitance Cost by Slot Type 
</t>
    </r>
    <r>
      <rPr>
        <sz val="11"/>
        <color rgb="FFFFFFFF"/>
        <rFont val="Montserrat"/>
      </rPr>
      <t>Below are slot types by your planned capacity and the total direct financial assitance cost for each. This gives you a sense of both the total and relative costs for each slot type. Admin and staffing costs are excluded.</t>
    </r>
  </si>
  <si>
    <t>Slot Type</t>
  </si>
  <si>
    <t>Concurrent Slots Available</t>
  </si>
  <si>
    <t>Average Length of Enrollment</t>
  </si>
  <si>
    <t xml:space="preserve">The four tables below provide different views of the expected program expenses. </t>
  </si>
  <si>
    <r>
      <t xml:space="preserve">Staffing Cost
</t>
    </r>
    <r>
      <rPr>
        <sz val="11"/>
        <color theme="0"/>
        <rFont val="Montserrat"/>
      </rPr>
      <t>Below is a summary of your program staffing costs for the slected period.</t>
    </r>
  </si>
  <si>
    <t>Full FTE Cost</t>
  </si>
  <si>
    <t>FTE Equivalent</t>
  </si>
  <si>
    <t>Total Cost:</t>
  </si>
  <si>
    <r>
      <t xml:space="preserve">Direct Financial Assistance Cost
</t>
    </r>
    <r>
      <rPr>
        <sz val="11"/>
        <color theme="0"/>
        <rFont val="Montserrat"/>
      </rPr>
      <t xml:space="preserve">Here is an overview of direct services by number served, cost per service and total cost per participant. Service costs, slot capacity and length of stay are the main drivers of these costs. </t>
    </r>
  </si>
  <si>
    <t>Direct Service</t>
  </si>
  <si>
    <t>Total Cost per Participant</t>
  </si>
  <si>
    <t>Landlord Incentives</t>
  </si>
  <si>
    <t>Move-in Deposits</t>
  </si>
  <si>
    <t>Rent (100%)</t>
  </si>
  <si>
    <t>Back Rent (Prevention)</t>
  </si>
  <si>
    <t>Household Goods</t>
  </si>
  <si>
    <r>
      <rPr>
        <b/>
        <sz val="11"/>
        <color rgb="FFFFFFFF"/>
        <rFont val="Montserrat"/>
      </rPr>
      <t xml:space="preserve">Slot Type Volume and Cost
</t>
    </r>
    <r>
      <rPr>
        <sz val="11"/>
        <color rgb="FFFFFFFF"/>
        <rFont val="Montserrat"/>
      </rPr>
      <t xml:space="preserve">Here is an overview of slot types by number served, cost, and total cost per participant. Service costs, slot capacity and length of stay are the main drivers of these costs. Admin and staffing costs are included. </t>
    </r>
  </si>
  <si>
    <t>Avg. Cost per Participant</t>
  </si>
  <si>
    <t>Shallow Subisdy</t>
  </si>
  <si>
    <r>
      <t xml:space="preserve">Direct Financial Assitance Cost by Slot Type
</t>
    </r>
    <r>
      <rPr>
        <sz val="11"/>
        <color theme="0"/>
        <rFont val="Montserrat"/>
      </rPr>
      <t xml:space="preserve">Here is a direct service cost breakdown by slot type. Costs are the total for the selected period, for all households served. Service costs and slot capacity are the main drivers of these costs. </t>
    </r>
  </si>
  <si>
    <t>Move-in Deposit</t>
  </si>
  <si>
    <t>Total Direct Financial Assistance Costs</t>
  </si>
  <si>
    <t xml:space="preserve">Make updates in the 'Program Setup' tab to update the tables above
OR 
continue on to a side by side view of your assumptions and budget. </t>
  </si>
  <si>
    <r>
      <t xml:space="preserve">Assumptions &amp; Budget
</t>
    </r>
    <r>
      <rPr>
        <sz val="11"/>
        <color theme="0"/>
        <rFont val="Montserrat"/>
      </rPr>
      <t>(a dense side by side view)</t>
    </r>
  </si>
  <si>
    <t>Welcome and Instructions</t>
  </si>
  <si>
    <r>
      <t xml:space="preserve">Braided Funding Budget
</t>
    </r>
    <r>
      <rPr>
        <sz val="11"/>
        <color theme="0"/>
        <rFont val="Montserrat"/>
      </rPr>
      <t>(close the gap with additional funding sources)</t>
    </r>
  </si>
  <si>
    <t>Assumptions &amp; Budget Side-by-Side</t>
  </si>
  <si>
    <t xml:space="preserve">Use the tables below to quickly test out how different changes to your assumptions impact your expected program budget. Only change the light blue cells.  </t>
  </si>
  <si>
    <r>
      <t xml:space="preserve">Select a timeframe from the dropdown below.
</t>
    </r>
    <r>
      <rPr>
        <sz val="9"/>
        <color theme="0"/>
        <rFont val="Montserrat"/>
      </rPr>
      <t>This only impacts the budget table to the right --&gt;</t>
    </r>
  </si>
  <si>
    <t>Previous</t>
  </si>
  <si>
    <t>Updated</t>
  </si>
  <si>
    <t>% of Exp. (Updated)</t>
  </si>
  <si>
    <t>Revenue</t>
  </si>
  <si>
    <t>Admin &amp; Program Staff Expenses</t>
  </si>
  <si>
    <r>
      <t xml:space="preserve">Narrative Summary
</t>
    </r>
    <r>
      <rPr>
        <sz val="9"/>
        <color theme="0"/>
        <rFont val="Montserrat"/>
      </rPr>
      <t>This is for the the full program duration and is based on the "Updated" assumptions below.</t>
    </r>
  </si>
  <si>
    <t>Admin</t>
  </si>
  <si>
    <t>Staffing</t>
  </si>
  <si>
    <t>Direct Financial Assistance Expenses</t>
  </si>
  <si>
    <r>
      <t xml:space="preserve">Total Served and Costs by Intervention 
</t>
    </r>
    <r>
      <rPr>
        <sz val="9"/>
        <color theme="0"/>
        <rFont val="Montserrat"/>
      </rPr>
      <t>This is for the the full program duration and is based on the "Updated" assumptions below.</t>
    </r>
  </si>
  <si>
    <t>Move In Deposit</t>
  </si>
  <si>
    <t>Participant Volume</t>
  </si>
  <si>
    <t>Total Expenses</t>
  </si>
  <si>
    <t>Slot Capacity</t>
  </si>
  <si>
    <t>Total Served</t>
  </si>
  <si>
    <t>Avg. Per Participant</t>
  </si>
  <si>
    <t>% of Total</t>
  </si>
  <si>
    <t>Revenue Deficit or Excess</t>
  </si>
  <si>
    <t>References Only</t>
  </si>
  <si>
    <t>Change the "Updated" assumptions below to update the budget tables above as well as the data in your 'Program Budget Summary' tab.</t>
  </si>
  <si>
    <t>Drop Drown</t>
  </si>
  <si>
    <t>Funding &amp; Program Timeline</t>
  </si>
  <si>
    <t>% of Total Program Funding</t>
  </si>
  <si>
    <t>Total Program Funding</t>
  </si>
  <si>
    <t>Admin Costs as a % of Staff + DFA Expenses</t>
  </si>
  <si>
    <t>FTE Staff Salaries</t>
  </si>
  <si>
    <t>FTE Annual Cost</t>
  </si>
  <si>
    <t>Market Costs</t>
  </si>
  <si>
    <t>Avg. Montly Cost</t>
  </si>
  <si>
    <t>Total Program Duration</t>
  </si>
  <si>
    <t>Cost Category</t>
  </si>
  <si>
    <t>Monthly Rent (FMR)</t>
  </si>
  <si>
    <t>Budget Deficit or Excess</t>
  </si>
  <si>
    <t>Housing Assistance Costs</t>
  </si>
  <si>
    <t>Budgeted Cost/Amount</t>
  </si>
  <si>
    <t>Service Type</t>
  </si>
  <si>
    <t>Staff Slot Capacity</t>
  </si>
  <si>
    <t>Participant Slots per FTE</t>
  </si>
  <si>
    <t>Avg. Intervention Length</t>
  </si>
  <si>
    <t>Avg. Number of Months</t>
  </si>
  <si>
    <t>Program Staffing</t>
  </si>
  <si>
    <t>Full-Time Equivalent</t>
  </si>
  <si>
    <t>Staffing Slot Capacity Reference</t>
  </si>
  <si>
    <t>Program Slots</t>
  </si>
  <si>
    <t>Concurrent Program Slots</t>
  </si>
  <si>
    <t>Intervention Type</t>
  </si>
  <si>
    <t>Maximum Supported by Staffing</t>
  </si>
  <si>
    <t>Return to the previous tabs at any time.</t>
  </si>
  <si>
    <t>Braided Funding Budget
(close the gap with additional funding sources)</t>
  </si>
  <si>
    <t>Simple Braided Fund Budget</t>
  </si>
  <si>
    <t xml:space="preserve">Update the light blue cells below to add in additional funding sources and to close funding gaps. 'Baseline Funding' will automatically redistribute for any line items that exceed 100% funding. The "Program Costs &amp; Baseline Funding" nubmers below are being pulled in from 'Updated' numbers in the previous tab. </t>
  </si>
  <si>
    <r>
      <t xml:space="preserve">Program Costs &amp; Baseline Funding </t>
    </r>
    <r>
      <rPr>
        <sz val="11"/>
        <color theme="0"/>
        <rFont val="Montserrat"/>
      </rPr>
      <t>(Full Program Duration)</t>
    </r>
  </si>
  <si>
    <t>Additional Funding Sources</t>
  </si>
  <si>
    <t>Staff</t>
  </si>
  <si>
    <t>Original HDAP Funding Distribution</t>
  </si>
  <si>
    <t>Baseline Gap (HDAP Only)</t>
  </si>
  <si>
    <t>Updated Gap 1 (HDAP + Addt'l Funding)</t>
  </si>
  <si>
    <t>Redistribution Rate (based on updated funding gap)</t>
  </si>
  <si>
    <t>Redstributed Baseline Funding</t>
  </si>
  <si>
    <t>Updated Gap 2 (HDAP + Addt'l Funding + Redstributed Excess)</t>
  </si>
  <si>
    <t>% Funded (pre redistribution of excess)</t>
  </si>
  <si>
    <t>Baseline Funding</t>
  </si>
  <si>
    <t>Additional Funding</t>
  </si>
  <si>
    <t>Funding Gap</t>
  </si>
  <si>
    <t xml:space="preserve"> % Funded</t>
  </si>
  <si>
    <t>Total Addt'l Funding</t>
  </si>
  <si>
    <t>HSP</t>
  </si>
  <si>
    <t>HDAP</t>
  </si>
  <si>
    <t>HomeSafe</t>
  </si>
  <si>
    <t>HomeKey</t>
  </si>
  <si>
    <t>General</t>
  </si>
  <si>
    <t>Unrestricted Funds</t>
  </si>
  <si>
    <t>Amount to Redistribute:</t>
  </si>
  <si>
    <r>
      <t xml:space="preserve">Deficit or Excess </t>
    </r>
    <r>
      <rPr>
        <i/>
        <sz val="11"/>
        <rFont val="Montserrat"/>
      </rPr>
      <t>(includes additional funding)</t>
    </r>
  </si>
  <si>
    <t>One-Page Program Assumptions &amp; Budget</t>
  </si>
  <si>
    <r>
      <rPr>
        <sz val="12"/>
        <color rgb="FFC9A84B"/>
        <rFont val="Montserrat"/>
      </rPr>
      <t>The budget below is based on your 'Updated' assumptions in the previous tab. You can make changes here or there, but edits here may cause inconsistencies in previous tabs. Changes in the 'Braided Funding Budget' are </t>
    </r>
    <r>
      <rPr>
        <u/>
        <sz val="12"/>
        <color rgb="FFC9A84B"/>
        <rFont val="Montserrat"/>
      </rPr>
      <t>not</t>
    </r>
    <r>
      <rPr>
        <sz val="12"/>
        <color rgb="FFC9A84B"/>
        <rFont val="Montserrat"/>
      </rPr>
      <t xml:space="preserve"> reflected here.</t>
    </r>
  </si>
  <si>
    <t>Reference Only (used for 'previous' calculations in 'Assumptions &amp; Budget' tab)</t>
  </si>
  <si>
    <t>Select a timeframe from the dropdown below.</t>
  </si>
  <si>
    <t>Budget Duration (months)</t>
  </si>
  <si>
    <t>Program is New or Ongoing?</t>
  </si>
  <si>
    <t>FTE Annual
Cost</t>
  </si>
  <si>
    <t>Slots per FTE</t>
  </si>
  <si>
    <t># of FTEs</t>
  </si>
  <si>
    <t>Amount</t>
  </si>
  <si>
    <t>% of Total Expenses</t>
  </si>
  <si>
    <t>% of Funds Dedicated to Admin</t>
  </si>
  <si>
    <t>Avg. Monthly Cost</t>
  </si>
  <si>
    <t>Fousing Assistance Costs</t>
  </si>
  <si>
    <t>Budgeted Cost or Rate</t>
  </si>
  <si>
    <t>Shallow Subsidy %</t>
  </si>
  <si>
    <t>Intervention</t>
  </si>
  <si>
    <t>Average Intervention Length</t>
  </si>
  <si>
    <r>
      <rPr>
        <b/>
        <sz val="10"/>
        <color theme="0"/>
        <rFont val="Montserrat"/>
      </rPr>
      <t>Total Served and Cost per Participant</t>
    </r>
    <r>
      <rPr>
        <sz val="10"/>
        <color theme="0"/>
        <rFont val="Montserrat"/>
      </rPr>
      <t xml:space="preserve">
This estimate is for the full program duration.</t>
    </r>
  </si>
  <si>
    <t>Max Supported by Staffing</t>
  </si>
  <si>
    <t>Reference Data Only Below This Point</t>
  </si>
  <si>
    <t>Service Matrix</t>
  </si>
  <si>
    <t>Expense Type</t>
  </si>
  <si>
    <t>none</t>
  </si>
  <si>
    <t>ongoing</t>
  </si>
  <si>
    <t>Back Rent (Rent  100%)</t>
  </si>
  <si>
    <t>one-time</t>
  </si>
  <si>
    <t>Move-In Deposit</t>
  </si>
  <si>
    <t>(Updated) Time Period Multiplier</t>
  </si>
  <si>
    <t>Selected/ Reference</t>
  </si>
  <si>
    <t>Program</t>
  </si>
  <si>
    <t>Multiplier:</t>
  </si>
  <si>
    <t>(Updated) Monthly Program + Budget Detail</t>
  </si>
  <si>
    <t>Per Unit/ Monthly Cost</t>
  </si>
  <si>
    <t>Program Volume</t>
  </si>
  <si>
    <t>ALoS #1</t>
  </si>
  <si>
    <t>ALoS</t>
  </si>
  <si>
    <t>Total Served AloS #1 (full duration)</t>
  </si>
  <si>
    <t>Total Served ALoS #2 (full duration)</t>
  </si>
  <si>
    <t>Program Type Dropdown</t>
  </si>
  <si>
    <t>Total Served (full duration)</t>
  </si>
  <si>
    <t>Total Served (monthly)</t>
  </si>
  <si>
    <t>Drop Drown References</t>
  </si>
  <si>
    <t>Bringing Families Home</t>
  </si>
  <si>
    <t>Home Safe</t>
  </si>
  <si>
    <t>Housing and Disability Advocacy Program (HDAP)</t>
  </si>
  <si>
    <t>Back Rent (100%)</t>
  </si>
  <si>
    <t>CalWORKs Housing Support Program (bP)</t>
  </si>
  <si>
    <t>Direct Service Total (DFA)</t>
  </si>
  <si>
    <t>Duration Cost per Participant</t>
  </si>
  <si>
    <t>Monthly Cost per Participant</t>
  </si>
  <si>
    <t>(Previous) Time Period Multiplier</t>
  </si>
  <si>
    <t>(Previous) Monthly Program + Budget Detail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</si>
</sst>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44" formatCode="_(&quot;$&quot;* #,##0.00_);_(&quot;$&quot;* \(#,##0.00\);_(&quot;$&quot;* &quot;-&quot;??_);_(@_)"/>
    <numFmt numFmtId="164" formatCode="_(&quot;$&quot;* #,##0_);_(&quot;$&quot;* \(#,##0\);_(&quot;$&quot;* &quot;-&quot;??_);_(@_)"/>
    <numFmt numFmtId="165" formatCode="[$-409]mmm\ \'yy;@"/>
    <numFmt numFmtId="166" formatCode="0.0"/>
    <numFmt numFmtId="167" formatCode="mm/dd/yy;@"/>
    <numFmt numFmtId="168" formatCode="_(&quot;$&quot;* #,##0_);_(&quot;$&quot;* \(#,##0\);_(&quot;$&quot;* &quot;-&quot;?_);_(@_)"/>
    <numFmt numFmtId="169" formatCode="_(&quot;$&quot;* #,##0.0_);_(&quot;$&quot;* \(#,##0.0\);_(&quot;$&quot;* &quot;-&quot;?_);_(@_)"/>
  </numFmts>
  <fonts count="83">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u/>
      <sz val="11"/>
      <color theme="10"/>
      <name val="Calibri"/>
      <family val="2"/>
      <scheme val="minor"/>
    </font>
    <font>
      <sz val="11"/>
      <color rgb="FFFF0000"/>
      <name val="Calibri"/>
      <family val="2"/>
      <scheme val="minor"/>
    </font>
    <font>
      <sz val="14"/>
      <color rgb="FF1D1C1D"/>
      <name val="Calibri"/>
      <family val="2"/>
      <scheme val="minor"/>
    </font>
    <font>
      <sz val="26"/>
      <color rgb="FF3A7178"/>
      <name val="Montserrat SemiBold"/>
    </font>
    <font>
      <sz val="14"/>
      <color rgb="FFC9A84B"/>
      <name val="Calibri"/>
      <family val="2"/>
      <scheme val="minor"/>
    </font>
    <font>
      <b/>
      <sz val="11"/>
      <color theme="0"/>
      <name val="Montserrat"/>
    </font>
    <font>
      <sz val="11"/>
      <color theme="0"/>
      <name val="Montserrat"/>
    </font>
    <font>
      <b/>
      <sz val="11"/>
      <name val="Montserrat"/>
    </font>
    <font>
      <sz val="11"/>
      <name val="Montserrat"/>
    </font>
    <font>
      <sz val="14"/>
      <color rgb="FFC9A84B"/>
      <name val="Montserrat"/>
    </font>
    <font>
      <i/>
      <sz val="10"/>
      <name val="Montserrat"/>
    </font>
    <font>
      <i/>
      <u/>
      <sz val="10"/>
      <name val="Montserrat"/>
    </font>
    <font>
      <sz val="12"/>
      <color rgb="FFC9A84B"/>
      <name val="Montserrat"/>
    </font>
    <font>
      <sz val="26"/>
      <color rgb="FF3A7178"/>
      <name val="Montserrat"/>
    </font>
    <font>
      <b/>
      <sz val="20"/>
      <name val="Montserrat"/>
    </font>
    <font>
      <sz val="14"/>
      <color rgb="FF1D1C1D"/>
      <name val="Montserrat"/>
    </font>
    <font>
      <u/>
      <sz val="11"/>
      <name val="Montserrat"/>
    </font>
    <font>
      <sz val="12"/>
      <name val="Montserrat"/>
    </font>
    <font>
      <sz val="11"/>
      <color rgb="FFC00000"/>
      <name val="Montserrat"/>
    </font>
    <font>
      <i/>
      <sz val="11"/>
      <name val="Montserrat"/>
    </font>
    <font>
      <sz val="11"/>
      <color rgb="FFFF0000"/>
      <name val="Montserrat"/>
    </font>
    <font>
      <u/>
      <sz val="11"/>
      <color theme="0"/>
      <name val="Montserrat"/>
    </font>
    <font>
      <b/>
      <u/>
      <sz val="11"/>
      <color theme="0"/>
      <name val="Montserrat"/>
    </font>
    <font>
      <sz val="12"/>
      <color rgb="FFFF0000"/>
      <name val="Montserrat"/>
    </font>
    <font>
      <b/>
      <sz val="9"/>
      <name val="Montserrat"/>
    </font>
    <font>
      <sz val="9"/>
      <name val="Montserrat"/>
    </font>
    <font>
      <b/>
      <sz val="9"/>
      <color theme="0"/>
      <name val="Montserrat"/>
    </font>
    <font>
      <sz val="8"/>
      <name val="Montserrat"/>
    </font>
    <font>
      <b/>
      <sz val="8"/>
      <name val="Montserrat"/>
    </font>
    <font>
      <sz val="10"/>
      <name val="Montserrat"/>
    </font>
    <font>
      <sz val="9"/>
      <color theme="0"/>
      <name val="Montserrat"/>
    </font>
    <font>
      <sz val="16"/>
      <color rgb="FF3A7178"/>
      <name val="Montserrat SemiBold"/>
    </font>
    <font>
      <sz val="9"/>
      <color theme="1"/>
      <name val="Calibri"/>
      <family val="2"/>
      <scheme val="minor"/>
    </font>
    <font>
      <vertAlign val="superscript"/>
      <sz val="11"/>
      <name val="Montserrat"/>
    </font>
    <font>
      <i/>
      <u/>
      <vertAlign val="superscript"/>
      <sz val="10"/>
      <name val="Montserrat"/>
    </font>
    <font>
      <vertAlign val="superscript"/>
      <sz val="11"/>
      <color theme="0"/>
      <name val="Montserrat"/>
    </font>
    <font>
      <i/>
      <vertAlign val="superscript"/>
      <sz val="10"/>
      <name val="Montserrat"/>
    </font>
    <font>
      <sz val="10.5"/>
      <name val="Montserrat"/>
    </font>
    <font>
      <sz val="10.5"/>
      <color rgb="FF3A7178"/>
      <name val="Montserrat SemiBold"/>
    </font>
    <font>
      <sz val="10.5"/>
      <color rgb="FF3A7178"/>
      <name val="Montserrat"/>
    </font>
    <font>
      <b/>
      <sz val="10.5"/>
      <name val="Montserrat"/>
    </font>
    <font>
      <sz val="10.5"/>
      <color rgb="FF1D1C1D"/>
      <name val="Montserrat"/>
    </font>
    <font>
      <b/>
      <sz val="10"/>
      <color theme="0"/>
      <name val="Montserrat"/>
    </font>
    <font>
      <b/>
      <sz val="10"/>
      <name val="Montserrat"/>
    </font>
    <font>
      <sz val="10"/>
      <color rgb="FFFF0000"/>
      <name val="Montserrat"/>
    </font>
    <font>
      <sz val="10"/>
      <color theme="1"/>
      <name val="Montserrat"/>
    </font>
    <font>
      <sz val="10.5"/>
      <color rgb="FFFF0000"/>
      <name val="Montserrat"/>
    </font>
    <font>
      <sz val="10"/>
      <color rgb="FFC00000"/>
      <name val="Montserrat"/>
    </font>
    <font>
      <sz val="10"/>
      <color theme="0"/>
      <name val="Montserrat"/>
    </font>
    <font>
      <sz val="10.5"/>
      <color theme="1"/>
      <name val="Montserrat"/>
    </font>
    <font>
      <b/>
      <sz val="7"/>
      <name val="Montserrat"/>
    </font>
    <font>
      <sz val="7"/>
      <name val="Montserrat"/>
    </font>
    <font>
      <sz val="7"/>
      <color rgb="FFFF0000"/>
      <name val="Montserrat"/>
    </font>
    <font>
      <sz val="10.5"/>
      <color theme="1"/>
      <name val="Calibri"/>
      <family val="2"/>
      <scheme val="minor"/>
    </font>
    <font>
      <u/>
      <sz val="10.5"/>
      <name val="Montserrat"/>
    </font>
    <font>
      <sz val="9"/>
      <color indexed="81"/>
      <name val="Tahoma"/>
      <family val="2"/>
    </font>
    <font>
      <b/>
      <sz val="11"/>
      <color theme="1"/>
      <name val="Montserrat"/>
    </font>
    <font>
      <i/>
      <sz val="11"/>
      <color theme="1"/>
      <name val="Montserrat"/>
    </font>
    <font>
      <sz val="11"/>
      <color theme="1"/>
      <name val="Montserrat"/>
    </font>
    <font>
      <b/>
      <sz val="10.5"/>
      <color rgb="FFFF0000"/>
      <name val="Montserrat"/>
    </font>
    <font>
      <sz val="7"/>
      <color rgb="FF00B050"/>
      <name val="Montserrat"/>
    </font>
    <font>
      <sz val="9"/>
      <color rgb="FFFF0000"/>
      <name val="Montserrat"/>
    </font>
    <font>
      <sz val="9"/>
      <color theme="1"/>
      <name val="Montserrat"/>
    </font>
    <font>
      <sz val="9"/>
      <color rgb="FFC00000"/>
      <name val="Montserrat"/>
    </font>
    <font>
      <sz val="8"/>
      <name val="Calibri"/>
      <family val="2"/>
      <scheme val="minor"/>
    </font>
    <font>
      <b/>
      <sz val="11"/>
      <color rgb="FF00B050"/>
      <name val="Montserrat"/>
    </font>
    <font>
      <sz val="11"/>
      <color rgb="FF00B050"/>
      <name val="Montserrat"/>
    </font>
    <font>
      <b/>
      <u/>
      <sz val="11"/>
      <color theme="1"/>
      <name val="Calibri"/>
      <family val="2"/>
      <scheme val="minor"/>
    </font>
    <font>
      <i/>
      <sz val="10"/>
      <color theme="1"/>
      <name val="Montserrat"/>
    </font>
    <font>
      <i/>
      <vertAlign val="superscript"/>
      <sz val="10"/>
      <color theme="1"/>
      <name val="Montserrat"/>
    </font>
    <font>
      <i/>
      <u/>
      <sz val="11"/>
      <name val="Montserrat"/>
    </font>
    <font>
      <b/>
      <i/>
      <sz val="11"/>
      <color theme="0"/>
      <name val="Montserrat"/>
    </font>
    <font>
      <strike/>
      <sz val="7"/>
      <name val="Montserrat"/>
    </font>
    <font>
      <b/>
      <sz val="10"/>
      <color rgb="FFFF0000"/>
      <name val="Montserrat"/>
    </font>
    <font>
      <u/>
      <sz val="12"/>
      <color rgb="FFC9A84B"/>
      <name val="Montserrat"/>
    </font>
    <font>
      <b/>
      <sz val="11"/>
      <color rgb="FFFFFFFF"/>
      <name val="Montserrat"/>
    </font>
    <font>
      <sz val="11"/>
      <color rgb="FFFFFFFF"/>
      <name val="Montserrat"/>
    </font>
    <font>
      <sz val="11"/>
      <color rgb="FF000000"/>
      <name val="Montserrat"/>
    </font>
  </fonts>
  <fills count="8">
    <fill>
      <patternFill patternType="none"/>
    </fill>
    <fill>
      <patternFill patternType="gray125"/>
    </fill>
    <fill>
      <patternFill patternType="solid">
        <fgColor rgb="FF82947A"/>
        <bgColor indexed="64"/>
      </patternFill>
    </fill>
    <fill>
      <patternFill patternType="solid">
        <fgColor rgb="FF3A7178"/>
        <bgColor indexed="64"/>
      </patternFill>
    </fill>
    <fill>
      <patternFill patternType="solid">
        <fgColor rgb="FFC9A84B"/>
        <bgColor indexed="64"/>
      </patternFill>
    </fill>
    <fill>
      <patternFill patternType="solid">
        <fgColor rgb="FFE9FDF8"/>
        <bgColor indexed="64"/>
      </patternFill>
    </fill>
    <fill>
      <patternFill patternType="solid">
        <fgColor theme="4" tint="0.79998168889431442"/>
        <bgColor theme="4" tint="0.79998168889431442"/>
      </patternFill>
    </fill>
    <fill>
      <patternFill patternType="solid">
        <fgColor theme="0"/>
        <bgColor indexed="64"/>
      </patternFill>
    </fill>
  </fills>
  <borders count="3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thin">
        <color indexed="64"/>
      </top>
      <bottom style="double">
        <color indexed="64"/>
      </bottom>
      <diagonal/>
    </border>
    <border>
      <left style="thin">
        <color theme="2" tint="-9.9978637043366805E-2"/>
      </left>
      <right style="thin">
        <color indexed="64"/>
      </right>
      <top style="thin">
        <color theme="2" tint="-9.9978637043366805E-2"/>
      </top>
      <bottom style="thin">
        <color theme="2" tint="-9.9978637043366805E-2"/>
      </bottom>
      <diagonal/>
    </border>
    <border>
      <left style="thin">
        <color indexed="64"/>
      </left>
      <right style="thin">
        <color indexed="64"/>
      </right>
      <top style="thin">
        <color theme="2" tint="-9.9978637043366805E-2"/>
      </top>
      <bottom style="thin">
        <color theme="2" tint="-9.9978637043366805E-2"/>
      </bottom>
      <diagonal/>
    </border>
    <border>
      <left style="thin">
        <color indexed="64"/>
      </left>
      <right style="thin">
        <color theme="2" tint="-9.9978637043366805E-2"/>
      </right>
      <top style="thin">
        <color theme="2" tint="-9.9978637043366805E-2"/>
      </top>
      <bottom style="thin">
        <color theme="2" tint="-9.9978637043366805E-2"/>
      </bottom>
      <diagonal/>
    </border>
    <border>
      <left/>
      <right/>
      <top style="double">
        <color indexed="64"/>
      </top>
      <bottom style="thin">
        <color indexed="64"/>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style="thin">
        <color theme="1" tint="0.499984740745262"/>
      </right>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indexed="64"/>
      </left>
      <right style="thin">
        <color indexed="64"/>
      </right>
      <top/>
      <bottom style="double">
        <color indexed="64"/>
      </bottom>
      <diagonal/>
    </border>
    <border>
      <left style="thin">
        <color rgb="FF000000"/>
      </left>
      <right style="thin">
        <color rgb="FF000000"/>
      </right>
      <top style="thin">
        <color rgb="FF000000"/>
      </top>
      <bottom style="thin">
        <color rgb="FF000000"/>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5" fillId="0" borderId="0" applyNumberFormat="0" applyFill="0" applyBorder="0" applyAlignment="0" applyProtection="0"/>
  </cellStyleXfs>
  <cellXfs count="870">
    <xf numFmtId="0" fontId="0" fillId="0" borderId="0" xfId="0"/>
    <xf numFmtId="0" fontId="4" fillId="0" borderId="0" xfId="0" applyFont="1"/>
    <xf numFmtId="0" fontId="3" fillId="0" borderId="0" xfId="0" applyFont="1"/>
    <xf numFmtId="0" fontId="4" fillId="0" borderId="0" xfId="0" applyFont="1" applyAlignment="1">
      <alignment horizontal="right"/>
    </xf>
    <xf numFmtId="0" fontId="4" fillId="0" borderId="2" xfId="0" applyFont="1" applyBorder="1" applyAlignment="1">
      <alignment horizontal="left"/>
    </xf>
    <xf numFmtId="0" fontId="4" fillId="0" borderId="2" xfId="0" applyFont="1" applyBorder="1"/>
    <xf numFmtId="0" fontId="4" fillId="0" borderId="0" xfId="0" applyFont="1" applyAlignment="1">
      <alignment vertical="center"/>
    </xf>
    <xf numFmtId="0" fontId="7" fillId="0" borderId="0" xfId="0" applyFont="1" applyAlignment="1">
      <alignment horizontal="left" wrapText="1"/>
    </xf>
    <xf numFmtId="0" fontId="8" fillId="0" borderId="0" xfId="0" applyFont="1"/>
    <xf numFmtId="0" fontId="9" fillId="0" borderId="0" xfId="0" applyFont="1" applyAlignment="1">
      <alignment horizontal="left"/>
    </xf>
    <xf numFmtId="0" fontId="13" fillId="0" borderId="0" xfId="0" applyFont="1"/>
    <xf numFmtId="164" fontId="6" fillId="0" borderId="0" xfId="0" applyNumberFormat="1" applyFont="1"/>
    <xf numFmtId="0" fontId="4" fillId="0" borderId="2" xfId="0" applyFont="1" applyBorder="1" applyAlignment="1">
      <alignment horizontal="right"/>
    </xf>
    <xf numFmtId="0" fontId="4" fillId="0" borderId="2" xfId="0" applyFont="1" applyBorder="1" applyAlignment="1">
      <alignment horizontal="left" indent="1"/>
    </xf>
    <xf numFmtId="166" fontId="4" fillId="0" borderId="2" xfId="0" applyNumberFormat="1" applyFont="1" applyBorder="1" applyAlignment="1">
      <alignment horizontal="right"/>
    </xf>
    <xf numFmtId="164" fontId="4" fillId="0" borderId="2" xfId="0" applyNumberFormat="1" applyFont="1" applyBorder="1" applyAlignment="1">
      <alignment horizontal="right"/>
    </xf>
    <xf numFmtId="164" fontId="4" fillId="0" borderId="2" xfId="0" applyNumberFormat="1" applyFont="1" applyBorder="1"/>
    <xf numFmtId="0" fontId="4" fillId="0" borderId="2" xfId="0" applyFont="1" applyBorder="1" applyAlignment="1">
      <alignment horizontal="left" indent="2"/>
    </xf>
    <xf numFmtId="9" fontId="4" fillId="0" borderId="2" xfId="2" applyFont="1" applyBorder="1"/>
    <xf numFmtId="0" fontId="4" fillId="0" borderId="13" xfId="0" applyFont="1" applyBorder="1" applyAlignment="1">
      <alignment horizontal="left"/>
    </xf>
    <xf numFmtId="164" fontId="4" fillId="0" borderId="13" xfId="0" applyNumberFormat="1" applyFont="1" applyBorder="1" applyAlignment="1">
      <alignment horizontal="right"/>
    </xf>
    <xf numFmtId="1" fontId="4" fillId="0" borderId="2" xfId="0" applyNumberFormat="1" applyFont="1" applyBorder="1"/>
    <xf numFmtId="164" fontId="4" fillId="0" borderId="2" xfId="0" applyNumberFormat="1" applyFont="1" applyBorder="1" applyAlignment="1">
      <alignment horizontal="right" indent="1"/>
    </xf>
    <xf numFmtId="166" fontId="4" fillId="0" borderId="2" xfId="0" applyNumberFormat="1" applyFont="1" applyBorder="1"/>
    <xf numFmtId="168" fontId="4" fillId="0" borderId="2" xfId="0" applyNumberFormat="1" applyFont="1" applyBorder="1"/>
    <xf numFmtId="168" fontId="4" fillId="0" borderId="13" xfId="0" applyNumberFormat="1" applyFont="1" applyBorder="1"/>
    <xf numFmtId="0" fontId="4" fillId="0" borderId="11" xfId="0" applyFont="1" applyBorder="1"/>
    <xf numFmtId="0" fontId="4" fillId="0" borderId="12" xfId="0" applyFont="1" applyBorder="1"/>
    <xf numFmtId="164" fontId="4" fillId="0" borderId="3" xfId="0" applyNumberFormat="1" applyFont="1" applyBorder="1" applyAlignment="1">
      <alignment horizontal="right"/>
    </xf>
    <xf numFmtId="166" fontId="4" fillId="0" borderId="12" xfId="0" applyNumberFormat="1" applyFont="1" applyBorder="1"/>
    <xf numFmtId="0" fontId="36" fillId="0" borderId="0" xfId="0" applyFont="1"/>
    <xf numFmtId="0" fontId="13" fillId="0" borderId="0" xfId="0" applyFont="1" applyAlignment="1">
      <alignment horizontal="left" wrapText="1"/>
    </xf>
    <xf numFmtId="0" fontId="13" fillId="0" borderId="0" xfId="0" applyFont="1" applyProtection="1">
      <protection locked="0"/>
    </xf>
    <xf numFmtId="0" fontId="14" fillId="0" borderId="0" xfId="0" applyFont="1" applyAlignment="1" applyProtection="1">
      <alignment horizontal="left"/>
      <protection locked="0"/>
    </xf>
    <xf numFmtId="0" fontId="0" fillId="0" borderId="0" xfId="0" applyProtection="1">
      <protection locked="0"/>
    </xf>
    <xf numFmtId="164" fontId="0" fillId="0" borderId="0" xfId="1" applyNumberFormat="1" applyFont="1" applyBorder="1" applyProtection="1">
      <protection locked="0"/>
    </xf>
    <xf numFmtId="0" fontId="18" fillId="0" borderId="0" xfId="0" applyFont="1" applyProtection="1">
      <protection locked="0"/>
    </xf>
    <xf numFmtId="0" fontId="12" fillId="0" borderId="0" xfId="0" applyFont="1" applyProtection="1">
      <protection locked="0"/>
    </xf>
    <xf numFmtId="0" fontId="19" fillId="0" borderId="0" xfId="0" applyFont="1" applyProtection="1">
      <protection locked="0"/>
    </xf>
    <xf numFmtId="0" fontId="13" fillId="0" borderId="0" xfId="0" applyFont="1" applyAlignment="1" applyProtection="1">
      <alignment horizontal="center" vertical="top"/>
      <protection locked="0"/>
    </xf>
    <xf numFmtId="0" fontId="13" fillId="0" borderId="0" xfId="0" applyFont="1" applyAlignment="1" applyProtection="1">
      <alignment horizontal="center" vertical="center"/>
      <protection locked="0"/>
    </xf>
    <xf numFmtId="0" fontId="25" fillId="0" borderId="0" xfId="0" applyFont="1" applyProtection="1">
      <protection locked="0"/>
    </xf>
    <xf numFmtId="0" fontId="12" fillId="0" borderId="0" xfId="0" applyFont="1" applyAlignment="1" applyProtection="1">
      <alignment horizontal="left" vertical="top"/>
      <protection locked="0"/>
    </xf>
    <xf numFmtId="0" fontId="12" fillId="0" borderId="4" xfId="0" applyFont="1" applyBorder="1" applyAlignment="1" applyProtection="1">
      <alignment horizontal="left" vertical="top"/>
      <protection locked="0"/>
    </xf>
    <xf numFmtId="0" fontId="13" fillId="0" borderId="3" xfId="0" applyFont="1" applyBorder="1" applyProtection="1">
      <protection locked="0"/>
    </xf>
    <xf numFmtId="0" fontId="13" fillId="0" borderId="5" xfId="0" applyFont="1" applyBorder="1" applyProtection="1">
      <protection locked="0"/>
    </xf>
    <xf numFmtId="0" fontId="13" fillId="0" borderId="2" xfId="0" applyFont="1" applyBorder="1" applyProtection="1">
      <protection locked="0"/>
    </xf>
    <xf numFmtId="0" fontId="13" fillId="0" borderId="2" xfId="0" applyFont="1" applyBorder="1" applyAlignment="1" applyProtection="1">
      <alignment horizontal="center" vertical="center" wrapText="1"/>
      <protection locked="0"/>
    </xf>
    <xf numFmtId="0" fontId="13" fillId="0" borderId="6" xfId="0" applyFont="1" applyBorder="1" applyProtection="1">
      <protection locked="0"/>
    </xf>
    <xf numFmtId="0" fontId="13" fillId="0" borderId="7" xfId="0" applyFont="1" applyBorder="1" applyProtection="1">
      <protection locked="0"/>
    </xf>
    <xf numFmtId="0" fontId="13" fillId="0" borderId="2" xfId="0" applyFont="1" applyBorder="1" applyAlignment="1" applyProtection="1">
      <alignment horizontal="center" vertical="top"/>
      <protection locked="0"/>
    </xf>
    <xf numFmtId="1" fontId="13" fillId="0" borderId="2" xfId="0" applyNumberFormat="1" applyFont="1" applyBorder="1" applyAlignment="1" applyProtection="1">
      <alignment horizontal="center" vertical="top"/>
      <protection locked="0"/>
    </xf>
    <xf numFmtId="1" fontId="13" fillId="0" borderId="2" xfId="0" applyNumberFormat="1" applyFont="1" applyBorder="1" applyAlignment="1" applyProtection="1">
      <alignment horizontal="center" vertical="center"/>
      <protection locked="0"/>
    </xf>
    <xf numFmtId="0" fontId="25" fillId="0" borderId="8" xfId="0" applyFont="1" applyBorder="1" applyProtection="1">
      <protection locked="0"/>
    </xf>
    <xf numFmtId="0" fontId="13" fillId="0" borderId="1" xfId="0" applyFont="1" applyBorder="1" applyProtection="1">
      <protection locked="0"/>
    </xf>
    <xf numFmtId="0" fontId="13" fillId="0" borderId="9" xfId="0" applyFont="1" applyBorder="1" applyProtection="1">
      <protection locked="0"/>
    </xf>
    <xf numFmtId="0" fontId="12" fillId="0" borderId="0" xfId="0" applyFont="1" applyAlignment="1" applyProtection="1">
      <alignment vertical="center"/>
      <protection locked="0"/>
    </xf>
    <xf numFmtId="0" fontId="14" fillId="0" borderId="0" xfId="0" applyFont="1" applyAlignment="1" applyProtection="1">
      <alignment horizontal="left" vertical="center"/>
      <protection locked="0"/>
    </xf>
    <xf numFmtId="0" fontId="13" fillId="0" borderId="0" xfId="0" applyFont="1" applyAlignment="1" applyProtection="1">
      <alignment vertical="center"/>
      <protection locked="0"/>
    </xf>
    <xf numFmtId="0" fontId="21" fillId="0" borderId="0" xfId="0" applyFont="1" applyAlignment="1" applyProtection="1">
      <alignment horizontal="center" vertical="center"/>
      <protection locked="0"/>
    </xf>
    <xf numFmtId="164" fontId="13" fillId="0" borderId="0" xfId="0" applyNumberFormat="1" applyFont="1" applyProtection="1">
      <protection locked="0"/>
    </xf>
    <xf numFmtId="164" fontId="13" fillId="0" borderId="0" xfId="0" applyNumberFormat="1" applyFont="1" applyAlignment="1" applyProtection="1">
      <alignment vertical="center"/>
      <protection locked="0"/>
    </xf>
    <xf numFmtId="169" fontId="13" fillId="0" borderId="0" xfId="0" applyNumberFormat="1" applyFont="1" applyAlignment="1" applyProtection="1">
      <alignment vertical="center"/>
      <protection locked="0"/>
    </xf>
    <xf numFmtId="2" fontId="13" fillId="0" borderId="0" xfId="0" applyNumberFormat="1" applyFont="1" applyAlignment="1" applyProtection="1">
      <alignment vertical="center"/>
      <protection locked="0"/>
    </xf>
    <xf numFmtId="0" fontId="25" fillId="0" borderId="0" xfId="0" applyFont="1" applyAlignment="1" applyProtection="1">
      <alignment vertical="center"/>
      <protection locked="0"/>
    </xf>
    <xf numFmtId="0" fontId="13" fillId="0" borderId="0" xfId="0" applyFont="1" applyAlignment="1" applyProtection="1">
      <alignment horizontal="left" vertical="center"/>
      <protection locked="0"/>
    </xf>
    <xf numFmtId="164" fontId="13" fillId="0" borderId="0" xfId="0" applyNumberFormat="1" applyFont="1" applyAlignment="1" applyProtection="1">
      <alignment horizontal="left" vertical="center"/>
      <protection locked="0"/>
    </xf>
    <xf numFmtId="0" fontId="22" fillId="0" borderId="0" xfId="0" applyFont="1" applyAlignment="1" applyProtection="1">
      <alignment horizontal="left" vertical="center" wrapText="1"/>
      <protection locked="0"/>
    </xf>
    <xf numFmtId="0" fontId="23" fillId="0" borderId="0" xfId="0" applyFont="1" applyProtection="1">
      <protection locked="0"/>
    </xf>
    <xf numFmtId="6" fontId="13" fillId="0" borderId="0" xfId="0" applyNumberFormat="1" applyFont="1" applyProtection="1">
      <protection locked="0"/>
    </xf>
    <xf numFmtId="0" fontId="13" fillId="0" borderId="0" xfId="0" applyFont="1" applyAlignment="1" applyProtection="1">
      <alignment horizontal="right" vertical="center"/>
      <protection locked="0"/>
    </xf>
    <xf numFmtId="6" fontId="13" fillId="0" borderId="0" xfId="0" applyNumberFormat="1" applyFont="1" applyAlignment="1" applyProtection="1">
      <alignment horizontal="right" vertical="center"/>
      <protection locked="0"/>
    </xf>
    <xf numFmtId="9" fontId="13" fillId="0" borderId="0" xfId="2" applyFont="1" applyBorder="1" applyAlignment="1" applyProtection="1">
      <alignment horizontal="right" vertical="center"/>
      <protection locked="0"/>
    </xf>
    <xf numFmtId="0" fontId="12" fillId="0" borderId="0" xfId="0" applyFont="1" applyAlignment="1" applyProtection="1">
      <alignment horizontal="center" vertical="center"/>
      <protection locked="0"/>
    </xf>
    <xf numFmtId="1" fontId="13" fillId="0" borderId="0" xfId="0" applyNumberFormat="1" applyFont="1" applyAlignment="1" applyProtection="1">
      <alignment horizontal="right" vertical="center"/>
      <protection locked="0"/>
    </xf>
    <xf numFmtId="0" fontId="13" fillId="0" borderId="0" xfId="0" applyFont="1" applyAlignment="1" applyProtection="1">
      <alignment horizontal="right"/>
      <protection locked="0"/>
    </xf>
    <xf numFmtId="0" fontId="13" fillId="0" borderId="0" xfId="0" applyFont="1" applyAlignment="1" applyProtection="1">
      <alignment horizontal="left"/>
      <protection locked="0"/>
    </xf>
    <xf numFmtId="164" fontId="13" fillId="0" borderId="0" xfId="1" applyNumberFormat="1" applyFont="1" applyFill="1" applyBorder="1" applyAlignment="1" applyProtection="1">
      <alignment horizontal="center"/>
      <protection locked="0"/>
    </xf>
    <xf numFmtId="44" fontId="13" fillId="0" borderId="0" xfId="0" applyNumberFormat="1" applyFont="1" applyProtection="1">
      <protection locked="0"/>
    </xf>
    <xf numFmtId="0" fontId="0" fillId="0" borderId="6" xfId="0" applyBorder="1" applyProtection="1">
      <protection locked="0"/>
    </xf>
    <xf numFmtId="1" fontId="0" fillId="0" borderId="0" xfId="0" applyNumberFormat="1" applyProtection="1">
      <protection locked="0"/>
    </xf>
    <xf numFmtId="14" fontId="0" fillId="0" borderId="0" xfId="0" applyNumberFormat="1" applyProtection="1">
      <protection locked="0"/>
    </xf>
    <xf numFmtId="164" fontId="0" fillId="0" borderId="7" xfId="1" applyNumberFormat="1" applyFont="1" applyBorder="1" applyProtection="1">
      <protection locked="0"/>
    </xf>
    <xf numFmtId="0" fontId="11" fillId="0" borderId="0" xfId="0" applyFont="1" applyAlignment="1" applyProtection="1">
      <alignment vertical="center" wrapText="1"/>
      <protection locked="0"/>
    </xf>
    <xf numFmtId="0" fontId="11" fillId="0" borderId="7" xfId="0" applyFont="1" applyBorder="1" applyAlignment="1" applyProtection="1">
      <alignment vertical="center" wrapText="1"/>
      <protection locked="0"/>
    </xf>
    <xf numFmtId="164" fontId="0" fillId="0" borderId="7" xfId="1" applyNumberFormat="1" applyFont="1" applyFill="1" applyBorder="1" applyProtection="1">
      <protection locked="0"/>
    </xf>
    <xf numFmtId="0" fontId="0" fillId="0" borderId="8" xfId="0" applyBorder="1" applyProtection="1">
      <protection locked="0"/>
    </xf>
    <xf numFmtId="164" fontId="0" fillId="0" borderId="1" xfId="1" applyNumberFormat="1" applyFont="1" applyBorder="1" applyProtection="1">
      <protection locked="0"/>
    </xf>
    <xf numFmtId="0" fontId="0" fillId="0" borderId="9" xfId="0" applyBorder="1" applyProtection="1">
      <protection locked="0"/>
    </xf>
    <xf numFmtId="0" fontId="21" fillId="0" borderId="0" xfId="0" applyFont="1" applyProtection="1">
      <protection locked="0"/>
    </xf>
    <xf numFmtId="164" fontId="13" fillId="0" borderId="2" xfId="1" applyNumberFormat="1" applyFont="1" applyFill="1" applyBorder="1" applyAlignment="1" applyProtection="1">
      <alignment horizontal="right"/>
    </xf>
    <xf numFmtId="164" fontId="13" fillId="0" borderId="16" xfId="1" applyNumberFormat="1" applyFont="1" applyFill="1" applyBorder="1" applyAlignment="1" applyProtection="1">
      <alignment horizontal="right"/>
    </xf>
    <xf numFmtId="0" fontId="29" fillId="0" borderId="0" xfId="0" applyFont="1" applyProtection="1">
      <protection locked="0"/>
    </xf>
    <xf numFmtId="0" fontId="30" fillId="0" borderId="0" xfId="0" applyFont="1" applyProtection="1">
      <protection locked="0"/>
    </xf>
    <xf numFmtId="0" fontId="23" fillId="0" borderId="0" xfId="0" applyFont="1" applyAlignment="1" applyProtection="1">
      <alignment vertical="center"/>
      <protection locked="0"/>
    </xf>
    <xf numFmtId="0" fontId="32" fillId="0" borderId="0" xfId="0" applyFont="1" applyProtection="1">
      <protection locked="0"/>
    </xf>
    <xf numFmtId="0" fontId="33" fillId="0" borderId="0" xfId="0" applyFont="1" applyProtection="1">
      <protection locked="0"/>
    </xf>
    <xf numFmtId="0" fontId="25" fillId="0" borderId="0" xfId="0" applyFont="1" applyAlignment="1" applyProtection="1">
      <alignment horizontal="left" indent="1"/>
      <protection locked="0"/>
    </xf>
    <xf numFmtId="0" fontId="32" fillId="0" borderId="2" xfId="0" applyFont="1" applyBorder="1" applyProtection="1">
      <protection locked="0"/>
    </xf>
    <xf numFmtId="0" fontId="32" fillId="0" borderId="14" xfId="0" applyFont="1" applyBorder="1" applyProtection="1">
      <protection locked="0"/>
    </xf>
    <xf numFmtId="0" fontId="33" fillId="0" borderId="4" xfId="0" applyFont="1" applyBorder="1" applyProtection="1">
      <protection locked="0"/>
    </xf>
    <xf numFmtId="0" fontId="32" fillId="0" borderId="3" xfId="0" applyFont="1" applyBorder="1" applyProtection="1">
      <protection locked="0"/>
    </xf>
    <xf numFmtId="0" fontId="32" fillId="0" borderId="5" xfId="0" applyFont="1" applyBorder="1" applyProtection="1">
      <protection locked="0"/>
    </xf>
    <xf numFmtId="0" fontId="32" fillId="0" borderId="6" xfId="0" applyFont="1" applyBorder="1" applyProtection="1">
      <protection locked="0"/>
    </xf>
    <xf numFmtId="0" fontId="32" fillId="0" borderId="7" xfId="0" applyFont="1" applyBorder="1" applyProtection="1">
      <protection locked="0"/>
    </xf>
    <xf numFmtId="0" fontId="33" fillId="0" borderId="6" xfId="0" applyFont="1" applyBorder="1" applyProtection="1">
      <protection locked="0"/>
    </xf>
    <xf numFmtId="1" fontId="32" fillId="0" borderId="6" xfId="0" applyNumberFormat="1" applyFont="1" applyBorder="1" applyProtection="1">
      <protection locked="0"/>
    </xf>
    <xf numFmtId="164" fontId="32" fillId="0" borderId="6" xfId="0" applyNumberFormat="1" applyFont="1" applyBorder="1" applyProtection="1">
      <protection locked="0"/>
    </xf>
    <xf numFmtId="44" fontId="25" fillId="0" borderId="0" xfId="0" applyNumberFormat="1" applyFont="1" applyProtection="1">
      <protection locked="0"/>
    </xf>
    <xf numFmtId="164" fontId="32" fillId="0" borderId="8" xfId="0" applyNumberFormat="1" applyFont="1" applyBorder="1" applyProtection="1">
      <protection locked="0"/>
    </xf>
    <xf numFmtId="0" fontId="32" fillId="0" borderId="1" xfId="0" applyFont="1" applyBorder="1" applyProtection="1">
      <protection locked="0"/>
    </xf>
    <xf numFmtId="0" fontId="32" fillId="0" borderId="9" xfId="0" applyFont="1" applyBorder="1" applyProtection="1">
      <protection locked="0"/>
    </xf>
    <xf numFmtId="164" fontId="25" fillId="0" borderId="0" xfId="0" applyNumberFormat="1" applyFont="1" applyProtection="1">
      <protection locked="0"/>
    </xf>
    <xf numFmtId="0" fontId="32" fillId="0" borderId="13" xfId="0" applyFont="1" applyBorder="1" applyProtection="1">
      <protection locked="0"/>
    </xf>
    <xf numFmtId="166" fontId="32" fillId="0" borderId="15" xfId="0" applyNumberFormat="1" applyFont="1" applyBorder="1" applyProtection="1">
      <protection locked="0"/>
    </xf>
    <xf numFmtId="0" fontId="32" fillId="0" borderId="15" xfId="0" applyFont="1" applyBorder="1" applyProtection="1">
      <protection locked="0"/>
    </xf>
    <xf numFmtId="0" fontId="37" fillId="0" borderId="6" xfId="0" applyFont="1" applyBorder="1" applyProtection="1">
      <protection locked="0"/>
    </xf>
    <xf numFmtId="1" fontId="37" fillId="0" borderId="0" xfId="0" applyNumberFormat="1" applyFont="1" applyProtection="1">
      <protection locked="0"/>
    </xf>
    <xf numFmtId="14" fontId="37" fillId="0" borderId="0" xfId="0" applyNumberFormat="1" applyFont="1" applyProtection="1">
      <protection locked="0"/>
    </xf>
    <xf numFmtId="0" fontId="37" fillId="0" borderId="0" xfId="0" applyFont="1" applyProtection="1">
      <protection locked="0"/>
    </xf>
    <xf numFmtId="164" fontId="37" fillId="0" borderId="0" xfId="1" applyNumberFormat="1" applyFont="1" applyBorder="1" applyProtection="1">
      <protection locked="0"/>
    </xf>
    <xf numFmtId="0" fontId="30" fillId="0" borderId="7" xfId="0" applyFont="1" applyBorder="1" applyProtection="1">
      <protection locked="0"/>
    </xf>
    <xf numFmtId="0" fontId="30" fillId="0" borderId="6" xfId="0" applyFont="1" applyBorder="1" applyProtection="1">
      <protection locked="0"/>
    </xf>
    <xf numFmtId="0" fontId="35" fillId="0" borderId="0" xfId="0" applyFont="1" applyAlignment="1" applyProtection="1">
      <alignment vertical="center" wrapText="1"/>
      <protection locked="0"/>
    </xf>
    <xf numFmtId="164" fontId="37" fillId="0" borderId="0" xfId="1" applyNumberFormat="1" applyFont="1" applyFill="1" applyBorder="1" applyProtection="1">
      <protection locked="0"/>
    </xf>
    <xf numFmtId="0" fontId="30" fillId="0" borderId="8" xfId="0" applyFont="1" applyBorder="1" applyProtection="1">
      <protection locked="0"/>
    </xf>
    <xf numFmtId="0" fontId="30" fillId="0" borderId="1" xfId="0" applyFont="1" applyBorder="1" applyProtection="1">
      <protection locked="0"/>
    </xf>
    <xf numFmtId="0" fontId="30" fillId="0" borderId="9" xfId="0" applyFont="1" applyBorder="1" applyProtection="1">
      <protection locked="0"/>
    </xf>
    <xf numFmtId="1" fontId="0" fillId="0" borderId="1" xfId="0" applyNumberFormat="1" applyBorder="1" applyProtection="1">
      <protection locked="0"/>
    </xf>
    <xf numFmtId="14" fontId="0" fillId="0" borderId="1" xfId="0" applyNumberFormat="1" applyBorder="1" applyProtection="1">
      <protection locked="0"/>
    </xf>
    <xf numFmtId="0" fontId="0" fillId="0" borderId="1" xfId="0" applyBorder="1" applyProtection="1">
      <protection locked="0"/>
    </xf>
    <xf numFmtId="0" fontId="14" fillId="0" borderId="0" xfId="0" applyFont="1" applyAlignment="1">
      <alignment horizontal="left" vertical="center"/>
    </xf>
    <xf numFmtId="0" fontId="19" fillId="0" borderId="0" xfId="0" applyFont="1"/>
    <xf numFmtId="0" fontId="21" fillId="0" borderId="0" xfId="0" applyFont="1" applyAlignment="1">
      <alignment horizontal="center" vertical="center"/>
    </xf>
    <xf numFmtId="0" fontId="13" fillId="0" borderId="0" xfId="0" applyFont="1" applyAlignment="1">
      <alignment horizontal="right"/>
    </xf>
    <xf numFmtId="164" fontId="13" fillId="0" borderId="2" xfId="0" applyNumberFormat="1" applyFont="1" applyBorder="1"/>
    <xf numFmtId="164" fontId="13" fillId="0" borderId="16" xfId="0" applyNumberFormat="1" applyFont="1" applyBorder="1"/>
    <xf numFmtId="164" fontId="13" fillId="0" borderId="14" xfId="0" applyNumberFormat="1" applyFont="1" applyBorder="1"/>
    <xf numFmtId="0" fontId="42" fillId="0" borderId="0" xfId="0" applyFont="1" applyProtection="1">
      <protection locked="0"/>
    </xf>
    <xf numFmtId="0" fontId="44" fillId="0" borderId="0" xfId="0" applyFont="1" applyProtection="1">
      <protection locked="0"/>
    </xf>
    <xf numFmtId="0" fontId="45" fillId="0" borderId="0" xfId="0" applyFont="1" applyProtection="1">
      <protection locked="0"/>
    </xf>
    <xf numFmtId="0" fontId="42" fillId="0" borderId="0" xfId="0" applyFont="1" applyAlignment="1" applyProtection="1">
      <alignment vertical="center"/>
      <protection locked="0"/>
    </xf>
    <xf numFmtId="0" fontId="51" fillId="0" borderId="0" xfId="0" applyFont="1" applyAlignment="1" applyProtection="1">
      <alignment horizontal="left" indent="1"/>
      <protection locked="0"/>
    </xf>
    <xf numFmtId="0" fontId="45" fillId="0" borderId="0" xfId="0" applyFont="1" applyAlignment="1" applyProtection="1">
      <alignment vertical="center"/>
      <protection locked="0"/>
    </xf>
    <xf numFmtId="164" fontId="42" fillId="0" borderId="0" xfId="0" applyNumberFormat="1" applyFont="1" applyProtection="1">
      <protection locked="0"/>
    </xf>
    <xf numFmtId="0" fontId="51" fillId="0" borderId="0" xfId="0" applyFont="1" applyProtection="1">
      <protection locked="0"/>
    </xf>
    <xf numFmtId="0" fontId="42" fillId="0" borderId="0" xfId="0" applyFont="1" applyAlignment="1" applyProtection="1">
      <alignment horizontal="left" indent="1"/>
      <protection locked="0"/>
    </xf>
    <xf numFmtId="0" fontId="56" fillId="0" borderId="0" xfId="0" applyFont="1" applyAlignment="1" applyProtection="1">
      <alignment horizontal="left"/>
      <protection locked="0"/>
    </xf>
    <xf numFmtId="0" fontId="56" fillId="0" borderId="0" xfId="0" applyFont="1" applyProtection="1">
      <protection locked="0"/>
    </xf>
    <xf numFmtId="0" fontId="56" fillId="0" borderId="0" xfId="0" applyFont="1" applyAlignment="1" applyProtection="1">
      <alignment horizontal="center" vertical="center"/>
      <protection locked="0"/>
    </xf>
    <xf numFmtId="0" fontId="42" fillId="0" borderId="0" xfId="0" applyFont="1" applyAlignment="1" applyProtection="1">
      <alignment horizontal="center" vertical="center"/>
      <protection locked="0"/>
    </xf>
    <xf numFmtId="1" fontId="58" fillId="0" borderId="0" xfId="0" applyNumberFormat="1" applyFont="1" applyProtection="1">
      <protection locked="0"/>
    </xf>
    <xf numFmtId="14" fontId="58" fillId="0" borderId="0" xfId="0" applyNumberFormat="1" applyFont="1" applyProtection="1">
      <protection locked="0"/>
    </xf>
    <xf numFmtId="0" fontId="58" fillId="0" borderId="0" xfId="0" applyFont="1" applyProtection="1">
      <protection locked="0"/>
    </xf>
    <xf numFmtId="164" fontId="50" fillId="0" borderId="0" xfId="1" applyNumberFormat="1" applyFont="1" applyFill="1" applyBorder="1" applyAlignment="1" applyProtection="1">
      <alignment horizontal="center"/>
    </xf>
    <xf numFmtId="9" fontId="50" fillId="0" borderId="0" xfId="2" applyFont="1" applyFill="1" applyBorder="1" applyAlignment="1" applyProtection="1">
      <alignment horizontal="right"/>
    </xf>
    <xf numFmtId="0" fontId="12" fillId="0" borderId="2" xfId="0" applyFont="1" applyBorder="1" applyAlignment="1">
      <alignment horizontal="center" vertical="center"/>
    </xf>
    <xf numFmtId="0" fontId="12" fillId="0" borderId="2" xfId="0" applyFont="1" applyBorder="1" applyAlignment="1">
      <alignment horizontal="center" vertical="center" wrapText="1"/>
    </xf>
    <xf numFmtId="0" fontId="59" fillId="0" borderId="0" xfId="0" applyFont="1" applyProtection="1">
      <protection locked="0"/>
    </xf>
    <xf numFmtId="1" fontId="13" fillId="0" borderId="6" xfId="0" applyNumberFormat="1" applyFont="1" applyBorder="1" applyProtection="1">
      <protection locked="0"/>
    </xf>
    <xf numFmtId="164" fontId="13" fillId="0" borderId="6" xfId="1" applyNumberFormat="1" applyFont="1" applyBorder="1" applyProtection="1">
      <protection locked="0"/>
    </xf>
    <xf numFmtId="164" fontId="13" fillId="0" borderId="8" xfId="0" applyNumberFormat="1" applyFont="1" applyBorder="1" applyProtection="1">
      <protection locked="0"/>
    </xf>
    <xf numFmtId="0" fontId="14" fillId="0" borderId="0" xfId="0" applyFont="1" applyAlignment="1">
      <alignment horizontal="left"/>
    </xf>
    <xf numFmtId="0" fontId="6" fillId="0" borderId="0" xfId="0" applyFont="1"/>
    <xf numFmtId="164" fontId="0" fillId="0" borderId="0" xfId="0" applyNumberFormat="1"/>
    <xf numFmtId="0" fontId="0" fillId="0" borderId="0" xfId="0" quotePrefix="1"/>
    <xf numFmtId="0" fontId="6" fillId="0" borderId="0" xfId="0" applyFont="1" applyAlignment="1">
      <alignment horizontal="right"/>
    </xf>
    <xf numFmtId="1" fontId="42" fillId="0" borderId="0" xfId="0" applyNumberFormat="1" applyFont="1" applyProtection="1">
      <protection locked="0"/>
    </xf>
    <xf numFmtId="0" fontId="42" fillId="0" borderId="0" xfId="0" applyFont="1" applyAlignment="1" applyProtection="1">
      <alignment horizontal="right"/>
      <protection locked="0"/>
    </xf>
    <xf numFmtId="9" fontId="13" fillId="7" borderId="34" xfId="2" applyFont="1" applyFill="1" applyBorder="1" applyAlignment="1">
      <alignment horizontal="right"/>
    </xf>
    <xf numFmtId="0" fontId="66" fillId="0" borderId="0" xfId="0" applyFont="1" applyProtection="1">
      <protection locked="0"/>
    </xf>
    <xf numFmtId="0" fontId="68" fillId="0" borderId="0" xfId="0" applyFont="1" applyProtection="1">
      <protection locked="0"/>
    </xf>
    <xf numFmtId="164" fontId="30" fillId="0" borderId="14" xfId="0" applyNumberFormat="1" applyFont="1" applyBorder="1" applyAlignment="1">
      <alignment horizontal="right"/>
    </xf>
    <xf numFmtId="0" fontId="30" fillId="0" borderId="0" xfId="0" applyFont="1" applyAlignment="1" applyProtection="1">
      <alignment horizontal="center" vertical="center"/>
      <protection locked="0"/>
    </xf>
    <xf numFmtId="0" fontId="30" fillId="0" borderId="0" xfId="0" applyFont="1" applyAlignment="1" applyProtection="1">
      <alignment horizontal="left"/>
      <protection locked="0"/>
    </xf>
    <xf numFmtId="0" fontId="30" fillId="0" borderId="0" xfId="0" applyFont="1" applyAlignment="1" applyProtection="1">
      <alignment horizontal="right"/>
      <protection locked="0"/>
    </xf>
    <xf numFmtId="0" fontId="30" fillId="0" borderId="0" xfId="0" applyFont="1" applyAlignment="1">
      <alignment horizontal="center" vertical="center" wrapText="1"/>
    </xf>
    <xf numFmtId="169" fontId="13" fillId="0" borderId="0" xfId="0" applyNumberFormat="1" applyFont="1" applyProtection="1">
      <protection locked="0"/>
    </xf>
    <xf numFmtId="0" fontId="4" fillId="0" borderId="0" xfId="0" applyFont="1" applyAlignment="1">
      <alignment horizontal="left"/>
    </xf>
    <xf numFmtId="11" fontId="16" fillId="0" borderId="0" xfId="3" applyNumberFormat="1" applyFont="1" applyFill="1" applyAlignment="1" applyProtection="1">
      <alignment wrapText="1"/>
    </xf>
    <xf numFmtId="11" fontId="15" fillId="0" borderId="0" xfId="3" applyNumberFormat="1" applyFont="1" applyFill="1" applyAlignment="1" applyProtection="1">
      <alignment wrapText="1"/>
    </xf>
    <xf numFmtId="2" fontId="13" fillId="0" borderId="0" xfId="0" applyNumberFormat="1" applyFont="1" applyProtection="1">
      <protection locked="0"/>
    </xf>
    <xf numFmtId="0" fontId="3" fillId="0" borderId="2" xfId="0" applyFont="1" applyBorder="1" applyAlignment="1">
      <alignment horizontal="center" vertical="center" wrapText="1"/>
    </xf>
    <xf numFmtId="0" fontId="3" fillId="0" borderId="2" xfId="0" applyFont="1" applyBorder="1"/>
    <xf numFmtId="164" fontId="4" fillId="0" borderId="0" xfId="0" applyNumberFormat="1" applyFont="1"/>
    <xf numFmtId="0" fontId="13" fillId="0" borderId="2" xfId="0" applyFont="1" applyBorder="1" applyAlignment="1">
      <alignment horizontal="center"/>
    </xf>
    <xf numFmtId="164" fontId="13" fillId="5" borderId="2" xfId="1" applyNumberFormat="1" applyFont="1" applyFill="1" applyBorder="1" applyProtection="1">
      <protection locked="0"/>
    </xf>
    <xf numFmtId="0" fontId="13" fillId="0" borderId="7" xfId="0" applyFont="1" applyBorder="1"/>
    <xf numFmtId="0" fontId="13" fillId="0" borderId="6" xfId="0" applyFont="1" applyBorder="1"/>
    <xf numFmtId="0" fontId="13" fillId="0" borderId="2" xfId="0" applyFont="1" applyBorder="1"/>
    <xf numFmtId="9" fontId="13" fillId="5" borderId="2" xfId="2" applyFont="1" applyFill="1" applyBorder="1" applyProtection="1">
      <protection locked="0"/>
    </xf>
    <xf numFmtId="0" fontId="13" fillId="0" borderId="16" xfId="0" applyFont="1" applyBorder="1"/>
    <xf numFmtId="9" fontId="13" fillId="5" borderId="16" xfId="2" applyFont="1" applyFill="1" applyBorder="1" applyProtection="1">
      <protection locked="0"/>
    </xf>
    <xf numFmtId="11" fontId="75" fillId="0" borderId="6" xfId="3" applyNumberFormat="1" applyFont="1" applyFill="1" applyBorder="1" applyAlignment="1" applyProtection="1">
      <alignment horizontal="center" wrapText="1"/>
    </xf>
    <xf numFmtId="11" fontId="75" fillId="0" borderId="0" xfId="3" applyNumberFormat="1" applyFont="1" applyFill="1" applyBorder="1" applyAlignment="1" applyProtection="1">
      <alignment horizontal="center" wrapText="1"/>
    </xf>
    <xf numFmtId="11" fontId="75" fillId="0" borderId="7" xfId="3" applyNumberFormat="1" applyFont="1" applyFill="1" applyBorder="1" applyAlignment="1" applyProtection="1">
      <alignment horizontal="center" wrapText="1"/>
    </xf>
    <xf numFmtId="0" fontId="74" fillId="0" borderId="0" xfId="0" applyFont="1" applyAlignment="1">
      <alignment horizontal="left"/>
    </xf>
    <xf numFmtId="0" fontId="73" fillId="0" borderId="0" xfId="0" applyFont="1" applyAlignment="1">
      <alignment horizontal="left"/>
    </xf>
    <xf numFmtId="11" fontId="16" fillId="0" borderId="0" xfId="3" applyNumberFormat="1" applyFont="1" applyFill="1" applyAlignment="1" applyProtection="1">
      <alignment horizontal="left" wrapText="1"/>
    </xf>
    <xf numFmtId="0" fontId="15" fillId="0" borderId="0" xfId="0" applyFont="1"/>
    <xf numFmtId="164" fontId="13" fillId="0" borderId="0" xfId="1" applyNumberFormat="1" applyFont="1" applyBorder="1" applyProtection="1">
      <protection locked="0"/>
    </xf>
    <xf numFmtId="0" fontId="42" fillId="0" borderId="0" xfId="0" applyFont="1"/>
    <xf numFmtId="0" fontId="8" fillId="0" borderId="0" xfId="0" applyFont="1" applyAlignment="1">
      <alignment horizontal="left"/>
    </xf>
    <xf numFmtId="0" fontId="43" fillId="0" borderId="0" xfId="0" applyFont="1"/>
    <xf numFmtId="0" fontId="44" fillId="0" borderId="0" xfId="0" applyFont="1"/>
    <xf numFmtId="0" fontId="45" fillId="0" borderId="0" xfId="0" applyFont="1"/>
    <xf numFmtId="0" fontId="22" fillId="0" borderId="0" xfId="0" applyFont="1" applyAlignment="1">
      <alignment horizontal="center" vertical="center" wrapText="1"/>
    </xf>
    <xf numFmtId="0" fontId="72" fillId="0" borderId="0" xfId="0" applyFont="1"/>
    <xf numFmtId="0" fontId="48" fillId="0" borderId="0" xfId="0" applyFont="1"/>
    <xf numFmtId="0" fontId="34" fillId="0" borderId="0" xfId="0" applyFont="1"/>
    <xf numFmtId="0" fontId="42" fillId="0" borderId="0" xfId="0" applyFont="1" applyAlignment="1">
      <alignment vertical="center"/>
    </xf>
    <xf numFmtId="0" fontId="49" fillId="0" borderId="0" xfId="0" applyFont="1"/>
    <xf numFmtId="0" fontId="45" fillId="0" borderId="0" xfId="0" applyFont="1" applyAlignment="1">
      <alignment vertical="center"/>
    </xf>
    <xf numFmtId="0" fontId="34" fillId="5" borderId="2" xfId="0" applyFont="1" applyFill="1" applyBorder="1"/>
    <xf numFmtId="2" fontId="34" fillId="5" borderId="2" xfId="0" applyNumberFormat="1" applyFont="1" applyFill="1" applyBorder="1"/>
    <xf numFmtId="0" fontId="52" fillId="0" borderId="0" xfId="0" applyFont="1"/>
    <xf numFmtId="164" fontId="34" fillId="0" borderId="0" xfId="0" applyNumberFormat="1" applyFont="1"/>
    <xf numFmtId="2" fontId="34" fillId="0" borderId="0" xfId="0" applyNumberFormat="1" applyFont="1"/>
    <xf numFmtId="0" fontId="42" fillId="0" borderId="7" xfId="0" applyFont="1" applyBorder="1"/>
    <xf numFmtId="165" fontId="34" fillId="0" borderId="10" xfId="0" applyNumberFormat="1" applyFont="1" applyBorder="1" applyAlignment="1">
      <alignment horizontal="left"/>
    </xf>
    <xf numFmtId="165" fontId="34" fillId="0" borderId="11" xfId="0" applyNumberFormat="1" applyFont="1" applyBorder="1" applyAlignment="1">
      <alignment horizontal="left"/>
    </xf>
    <xf numFmtId="165" fontId="34" fillId="0" borderId="12" xfId="0" applyNumberFormat="1" applyFont="1" applyBorder="1" applyAlignment="1">
      <alignment horizontal="left"/>
    </xf>
    <xf numFmtId="0" fontId="64" fillId="0" borderId="0" xfId="0" applyFont="1"/>
    <xf numFmtId="165" fontId="50" fillId="0" borderId="0" xfId="0" applyNumberFormat="1" applyFont="1" applyAlignment="1">
      <alignment horizontal="left"/>
    </xf>
    <xf numFmtId="0" fontId="51" fillId="0" borderId="0" xfId="0" applyFont="1" applyAlignment="1">
      <alignment horizontal="left" indent="1"/>
    </xf>
    <xf numFmtId="164" fontId="42" fillId="0" borderId="0" xfId="0" applyNumberFormat="1" applyFont="1"/>
    <xf numFmtId="9" fontId="42" fillId="0" borderId="0" xfId="2" applyFont="1" applyProtection="1"/>
    <xf numFmtId="0" fontId="34" fillId="0" borderId="0" xfId="0" applyFont="1" applyAlignment="1">
      <alignment horizontal="left"/>
    </xf>
    <xf numFmtId="166" fontId="34" fillId="0" borderId="0" xfId="0" applyNumberFormat="1" applyFont="1"/>
    <xf numFmtId="164" fontId="34" fillId="0" borderId="0" xfId="0" applyNumberFormat="1" applyFont="1" applyAlignment="1">
      <alignment horizontal="right"/>
    </xf>
    <xf numFmtId="0" fontId="51" fillId="0" borderId="0" xfId="0" applyFont="1"/>
    <xf numFmtId="0" fontId="45" fillId="0" borderId="0" xfId="0" applyFont="1" applyAlignment="1">
      <alignment horizontal="center" vertical="center" wrapText="1"/>
    </xf>
    <xf numFmtId="1" fontId="42" fillId="0" borderId="0" xfId="0" applyNumberFormat="1" applyFont="1"/>
    <xf numFmtId="0" fontId="42" fillId="0" borderId="0" xfId="0" applyFont="1" applyAlignment="1">
      <alignment horizontal="left" indent="1"/>
    </xf>
    <xf numFmtId="0" fontId="42" fillId="0" borderId="0" xfId="0" applyFont="1" applyAlignment="1">
      <alignment horizontal="left"/>
    </xf>
    <xf numFmtId="166" fontId="42" fillId="0" borderId="0" xfId="0" applyNumberFormat="1" applyFont="1"/>
    <xf numFmtId="164" fontId="51" fillId="0" borderId="0" xfId="0" applyNumberFormat="1" applyFont="1" applyAlignment="1">
      <alignment horizontal="right"/>
    </xf>
    <xf numFmtId="165" fontId="54" fillId="0" borderId="0" xfId="0" applyNumberFormat="1" applyFont="1" applyAlignment="1">
      <alignment horizontal="left"/>
    </xf>
    <xf numFmtId="164" fontId="54" fillId="0" borderId="0" xfId="1" applyNumberFormat="1" applyFont="1" applyFill="1" applyBorder="1" applyAlignment="1" applyProtection="1">
      <alignment horizontal="center"/>
    </xf>
    <xf numFmtId="9" fontId="54" fillId="0" borderId="0" xfId="2" applyFont="1" applyFill="1" applyBorder="1" applyAlignment="1" applyProtection="1">
      <alignment horizontal="right"/>
    </xf>
    <xf numFmtId="0" fontId="53" fillId="0" borderId="0" xfId="0" applyFont="1" applyAlignment="1">
      <alignment horizontal="center" vertical="center" wrapText="1"/>
    </xf>
    <xf numFmtId="0" fontId="0" fillId="0" borderId="0" xfId="0" applyAlignment="1">
      <alignment horizontal="right"/>
    </xf>
    <xf numFmtId="0" fontId="55" fillId="0" borderId="0" xfId="0" applyFont="1"/>
    <xf numFmtId="0" fontId="56" fillId="0" borderId="0" xfId="0" applyFont="1" applyAlignment="1">
      <alignment horizontal="left"/>
    </xf>
    <xf numFmtId="0" fontId="55" fillId="0" borderId="0" xfId="0" applyFont="1" applyAlignment="1">
      <alignment horizontal="left" vertical="top"/>
    </xf>
    <xf numFmtId="0" fontId="56" fillId="0" borderId="0" xfId="0" applyFont="1"/>
    <xf numFmtId="0" fontId="56" fillId="0" borderId="0" xfId="0" applyFont="1" applyAlignment="1">
      <alignment horizontal="center" vertical="center"/>
    </xf>
    <xf numFmtId="164" fontId="56" fillId="0" borderId="0" xfId="0" applyNumberFormat="1" applyFont="1" applyAlignment="1">
      <alignment horizontal="right"/>
    </xf>
    <xf numFmtId="164" fontId="56" fillId="0" borderId="0" xfId="0" applyNumberFormat="1" applyFont="1"/>
    <xf numFmtId="0" fontId="56" fillId="0" borderId="0" xfId="0" applyFont="1" applyAlignment="1">
      <alignment horizontal="right"/>
    </xf>
    <xf numFmtId="0" fontId="56" fillId="0" borderId="2" xfId="0" applyFont="1" applyBorder="1" applyAlignment="1">
      <alignment horizontal="center" vertical="center" wrapText="1"/>
    </xf>
    <xf numFmtId="0" fontId="56" fillId="0" borderId="2" xfId="0" applyFont="1" applyBorder="1" applyAlignment="1">
      <alignment horizontal="center" vertical="top"/>
    </xf>
    <xf numFmtId="1" fontId="56" fillId="0" borderId="2" xfId="0" applyNumberFormat="1" applyFont="1" applyBorder="1" applyAlignment="1">
      <alignment horizontal="center" vertical="top"/>
    </xf>
    <xf numFmtId="1" fontId="56" fillId="0" borderId="2" xfId="0" applyNumberFormat="1" applyFont="1" applyBorder="1" applyAlignment="1">
      <alignment horizontal="center" vertical="center"/>
    </xf>
    <xf numFmtId="0" fontId="2" fillId="0" borderId="0" xfId="0" applyFont="1"/>
    <xf numFmtId="0" fontId="56" fillId="0" borderId="0" xfId="0" applyFont="1" applyAlignment="1">
      <alignment horizontal="left" vertical="center"/>
    </xf>
    <xf numFmtId="0" fontId="56" fillId="0" borderId="0" xfId="0" applyFont="1" applyAlignment="1">
      <alignment horizontal="center" vertical="top"/>
    </xf>
    <xf numFmtId="1" fontId="56" fillId="0" borderId="0" xfId="0" applyNumberFormat="1" applyFont="1" applyAlignment="1">
      <alignment horizontal="center" vertical="center"/>
    </xf>
    <xf numFmtId="164" fontId="57" fillId="0" borderId="0" xfId="0" applyNumberFormat="1" applyFont="1"/>
    <xf numFmtId="0" fontId="55" fillId="0" borderId="4" xfId="0" applyFont="1" applyBorder="1" applyAlignment="1">
      <alignment wrapText="1"/>
    </xf>
    <xf numFmtId="0" fontId="55" fillId="0" borderId="13" xfId="0" applyFont="1" applyBorder="1" applyAlignment="1">
      <alignment wrapText="1"/>
    </xf>
    <xf numFmtId="0" fontId="56" fillId="0" borderId="4" xfId="0" applyFont="1" applyBorder="1" applyAlignment="1">
      <alignment horizontal="right"/>
    </xf>
    <xf numFmtId="164" fontId="56" fillId="0" borderId="4" xfId="0" applyNumberFormat="1" applyFont="1" applyBorder="1" applyAlignment="1">
      <alignment horizontal="right" indent="1"/>
    </xf>
    <xf numFmtId="164" fontId="56" fillId="0" borderId="4" xfId="0" applyNumberFormat="1" applyFont="1" applyBorder="1"/>
    <xf numFmtId="0" fontId="56" fillId="0" borderId="13" xfId="0" applyFont="1" applyBorder="1" applyAlignment="1">
      <alignment horizontal="right"/>
    </xf>
    <xf numFmtId="0" fontId="56" fillId="0" borderId="13" xfId="0" applyFont="1" applyBorder="1"/>
    <xf numFmtId="0" fontId="56" fillId="0" borderId="4" xfId="0" applyFont="1" applyBorder="1" applyAlignment="1">
      <alignment horizontal="center"/>
    </xf>
    <xf numFmtId="0" fontId="56" fillId="0" borderId="3" xfId="0" applyFont="1" applyBorder="1" applyAlignment="1">
      <alignment horizontal="center"/>
    </xf>
    <xf numFmtId="0" fontId="56" fillId="0" borderId="5" xfId="0" applyFont="1" applyBorder="1" applyAlignment="1">
      <alignment horizontal="center"/>
    </xf>
    <xf numFmtId="166" fontId="56" fillId="0" borderId="15" xfId="0" applyNumberFormat="1" applyFont="1" applyBorder="1"/>
    <xf numFmtId="0" fontId="56" fillId="0" borderId="4" xfId="0" applyFont="1" applyBorder="1"/>
    <xf numFmtId="0" fontId="56" fillId="0" borderId="15" xfId="0" applyFont="1" applyBorder="1"/>
    <xf numFmtId="166" fontId="56" fillId="0" borderId="4" xfId="0" applyNumberFormat="1" applyFont="1" applyBorder="1" applyAlignment="1">
      <alignment horizontal="right"/>
    </xf>
    <xf numFmtId="166" fontId="56" fillId="0" borderId="4" xfId="0" applyNumberFormat="1" applyFont="1" applyBorder="1"/>
    <xf numFmtId="0" fontId="56" fillId="0" borderId="37" xfId="0" applyFont="1" applyBorder="1"/>
    <xf numFmtId="0" fontId="56" fillId="0" borderId="14" xfId="0" applyFont="1" applyBorder="1"/>
    <xf numFmtId="0" fontId="55" fillId="0" borderId="0" xfId="0" applyFont="1" applyAlignment="1">
      <alignment horizontal="left"/>
    </xf>
    <xf numFmtId="0" fontId="56" fillId="0" borderId="4" xfId="0" applyFont="1" applyBorder="1" applyAlignment="1">
      <alignment horizontal="left"/>
    </xf>
    <xf numFmtId="0" fontId="56" fillId="0" borderId="3" xfId="0" applyFont="1" applyBorder="1" applyAlignment="1">
      <alignment horizontal="left"/>
    </xf>
    <xf numFmtId="0" fontId="51" fillId="0" borderId="5" xfId="0" applyFont="1" applyBorder="1"/>
    <xf numFmtId="0" fontId="65" fillId="0" borderId="4" xfId="0" applyFont="1" applyBorder="1" applyAlignment="1">
      <alignment horizontal="right"/>
    </xf>
    <xf numFmtId="0" fontId="65" fillId="0" borderId="13" xfId="0" applyFont="1" applyBorder="1" applyAlignment="1">
      <alignment horizontal="right"/>
    </xf>
    <xf numFmtId="0" fontId="56" fillId="0" borderId="8" xfId="0" applyFont="1" applyBorder="1" applyAlignment="1">
      <alignment horizontal="left"/>
    </xf>
    <xf numFmtId="0" fontId="56" fillId="0" borderId="1" xfId="0" applyFont="1" applyBorder="1" applyAlignment="1">
      <alignment horizontal="left"/>
    </xf>
    <xf numFmtId="0" fontId="51" fillId="0" borderId="9" xfId="0" applyFont="1" applyBorder="1"/>
    <xf numFmtId="2" fontId="56" fillId="0" borderId="4" xfId="0" applyNumberFormat="1" applyFont="1" applyBorder="1" applyAlignment="1">
      <alignment horizontal="right"/>
    </xf>
    <xf numFmtId="2" fontId="56" fillId="0" borderId="3" xfId="0" applyNumberFormat="1" applyFont="1" applyBorder="1" applyAlignment="1">
      <alignment horizontal="center"/>
    </xf>
    <xf numFmtId="164" fontId="56" fillId="0" borderId="4" xfId="0" applyNumberFormat="1" applyFont="1" applyBorder="1" applyAlignment="1">
      <alignment horizontal="right"/>
    </xf>
    <xf numFmtId="168" fontId="56" fillId="0" borderId="4" xfId="0" applyNumberFormat="1" applyFont="1" applyBorder="1"/>
    <xf numFmtId="166" fontId="56" fillId="0" borderId="13" xfId="0" applyNumberFormat="1" applyFont="1" applyBorder="1"/>
    <xf numFmtId="0" fontId="56" fillId="0" borderId="3" xfId="0" applyFont="1" applyBorder="1"/>
    <xf numFmtId="0" fontId="42" fillId="0" borderId="5" xfId="0" applyFont="1" applyBorder="1"/>
    <xf numFmtId="0" fontId="56" fillId="0" borderId="6" xfId="0" applyFont="1" applyBorder="1"/>
    <xf numFmtId="164" fontId="56" fillId="0" borderId="13" xfId="0" applyNumberFormat="1" applyFont="1" applyBorder="1" applyAlignment="1">
      <alignment horizontal="right"/>
    </xf>
    <xf numFmtId="0" fontId="56" fillId="0" borderId="8" xfId="0" applyFont="1" applyBorder="1"/>
    <xf numFmtId="0" fontId="56" fillId="0" borderId="1" xfId="0" applyFont="1" applyBorder="1"/>
    <xf numFmtId="0" fontId="42" fillId="0" borderId="9" xfId="0" applyFont="1" applyBorder="1"/>
    <xf numFmtId="0" fontId="57" fillId="0" borderId="0" xfId="0" applyFont="1" applyAlignment="1">
      <alignment horizontal="left"/>
    </xf>
    <xf numFmtId="1" fontId="56" fillId="0" borderId="4" xfId="0" applyNumberFormat="1" applyFont="1" applyBorder="1"/>
    <xf numFmtId="1" fontId="56" fillId="0" borderId="6" xfId="0" applyNumberFormat="1" applyFont="1" applyBorder="1"/>
    <xf numFmtId="164" fontId="56" fillId="0" borderId="6" xfId="0" applyNumberFormat="1" applyFont="1" applyBorder="1"/>
    <xf numFmtId="166" fontId="4" fillId="0" borderId="0" xfId="0" applyNumberFormat="1" applyFont="1"/>
    <xf numFmtId="164" fontId="56" fillId="0" borderId="0" xfId="0" applyNumberFormat="1" applyFont="1" applyAlignment="1">
      <alignment horizontal="left"/>
    </xf>
    <xf numFmtId="164" fontId="56" fillId="0" borderId="8" xfId="0" applyNumberFormat="1" applyFont="1" applyBorder="1"/>
    <xf numFmtId="0" fontId="56" fillId="0" borderId="2" xfId="0" applyFont="1" applyBorder="1"/>
    <xf numFmtId="9" fontId="56" fillId="0" borderId="4" xfId="2" applyFont="1" applyFill="1" applyBorder="1" applyProtection="1"/>
    <xf numFmtId="164" fontId="56" fillId="0" borderId="4" xfId="1" applyNumberFormat="1" applyFont="1" applyFill="1" applyBorder="1" applyProtection="1"/>
    <xf numFmtId="164" fontId="56" fillId="0" borderId="10" xfId="0" applyNumberFormat="1" applyFont="1" applyBorder="1" applyAlignment="1">
      <alignment horizontal="right"/>
    </xf>
    <xf numFmtId="164" fontId="56" fillId="0" borderId="10" xfId="0" applyNumberFormat="1" applyFont="1" applyBorder="1"/>
    <xf numFmtId="0" fontId="56" fillId="0" borderId="10" xfId="0" applyFont="1" applyBorder="1" applyAlignment="1">
      <alignment horizontal="right"/>
    </xf>
    <xf numFmtId="0" fontId="56" fillId="0" borderId="2" xfId="0" applyFont="1" applyBorder="1" applyAlignment="1">
      <alignment horizontal="right"/>
    </xf>
    <xf numFmtId="0" fontId="42" fillId="0" borderId="0" xfId="0" applyFont="1" applyAlignment="1">
      <alignment horizontal="center" vertical="center"/>
    </xf>
    <xf numFmtId="0" fontId="56" fillId="0" borderId="4" xfId="0" applyFont="1" applyBorder="1" applyAlignment="1">
      <alignment wrapText="1"/>
    </xf>
    <xf numFmtId="0" fontId="56" fillId="0" borderId="13" xfId="0" applyFont="1" applyBorder="1" applyAlignment="1">
      <alignment wrapText="1"/>
    </xf>
    <xf numFmtId="169" fontId="56" fillId="0" borderId="4" xfId="0" applyNumberFormat="1" applyFont="1" applyBorder="1"/>
    <xf numFmtId="169" fontId="56" fillId="0" borderId="4" xfId="1" applyNumberFormat="1" applyFont="1" applyFill="1" applyBorder="1" applyProtection="1"/>
    <xf numFmtId="0" fontId="13" fillId="0" borderId="10" xfId="0" applyFont="1" applyBorder="1" applyAlignment="1">
      <alignment horizontal="left"/>
    </xf>
    <xf numFmtId="0" fontId="13" fillId="0" borderId="11" xfId="0" applyFont="1" applyBorder="1" applyAlignment="1">
      <alignment horizontal="left"/>
    </xf>
    <xf numFmtId="164" fontId="13" fillId="0" borderId="11" xfId="1" applyNumberFormat="1" applyFont="1" applyFill="1" applyBorder="1" applyAlignment="1" applyProtection="1">
      <alignment horizontal="left"/>
    </xf>
    <xf numFmtId="164" fontId="13" fillId="0" borderId="12" xfId="1" applyNumberFormat="1" applyFont="1" applyFill="1" applyBorder="1" applyAlignment="1" applyProtection="1">
      <alignment horizontal="left"/>
    </xf>
    <xf numFmtId="1" fontId="13" fillId="0" borderId="10" xfId="0" applyNumberFormat="1" applyFont="1" applyBorder="1"/>
    <xf numFmtId="1" fontId="13" fillId="0" borderId="17" xfId="0" applyNumberFormat="1" applyFont="1" applyBorder="1"/>
    <xf numFmtId="1" fontId="13" fillId="0" borderId="20" xfId="0" applyNumberFormat="1" applyFont="1" applyBorder="1"/>
    <xf numFmtId="1" fontId="13" fillId="0" borderId="8" xfId="0" applyNumberFormat="1" applyFont="1" applyBorder="1" applyAlignment="1">
      <alignment horizontal="right"/>
    </xf>
    <xf numFmtId="0" fontId="30" fillId="0" borderId="2" xfId="0" applyFont="1" applyBorder="1"/>
    <xf numFmtId="166" fontId="30" fillId="0" borderId="2" xfId="0" applyNumberFormat="1" applyFont="1" applyBorder="1"/>
    <xf numFmtId="164" fontId="30" fillId="0" borderId="2" xfId="0" applyNumberFormat="1" applyFont="1" applyBorder="1"/>
    <xf numFmtId="164" fontId="30" fillId="0" borderId="2" xfId="0" applyNumberFormat="1" applyFont="1" applyBorder="1" applyAlignment="1">
      <alignment horizontal="center"/>
    </xf>
    <xf numFmtId="9" fontId="30" fillId="0" borderId="2" xfId="2" applyFont="1" applyBorder="1" applyAlignment="1" applyProtection="1"/>
    <xf numFmtId="0" fontId="30" fillId="0" borderId="16" xfId="0" applyFont="1" applyBorder="1"/>
    <xf numFmtId="166" fontId="30" fillId="0" borderId="16" xfId="0" applyNumberFormat="1" applyFont="1" applyBorder="1"/>
    <xf numFmtId="164" fontId="30" fillId="0" borderId="16" xfId="0" applyNumberFormat="1" applyFont="1" applyBorder="1"/>
    <xf numFmtId="164" fontId="30" fillId="0" borderId="16" xfId="0" applyNumberFormat="1" applyFont="1" applyBorder="1" applyAlignment="1">
      <alignment horizontal="center"/>
    </xf>
    <xf numFmtId="9" fontId="30" fillId="0" borderId="16" xfId="2" applyFont="1" applyBorder="1" applyAlignment="1" applyProtection="1"/>
    <xf numFmtId="0" fontId="30" fillId="0" borderId="14" xfId="0" applyFont="1" applyBorder="1"/>
    <xf numFmtId="166" fontId="30" fillId="0" borderId="14" xfId="0" applyNumberFormat="1" applyFont="1" applyBorder="1"/>
    <xf numFmtId="164" fontId="30" fillId="0" borderId="14" xfId="0" applyNumberFormat="1" applyFont="1" applyBorder="1" applyAlignment="1">
      <alignment horizontal="center"/>
    </xf>
    <xf numFmtId="9" fontId="30" fillId="0" borderId="14" xfId="2" applyFont="1" applyBorder="1" applyAlignment="1" applyProtection="1"/>
    <xf numFmtId="9" fontId="30" fillId="0" borderId="2" xfId="2" applyFont="1" applyFill="1" applyBorder="1" applyAlignment="1" applyProtection="1"/>
    <xf numFmtId="9" fontId="67" fillId="0" borderId="2" xfId="2" applyFont="1" applyFill="1" applyBorder="1" applyAlignment="1" applyProtection="1"/>
    <xf numFmtId="164" fontId="13" fillId="7" borderId="34" xfId="0" applyNumberFormat="1" applyFont="1" applyFill="1" applyBorder="1"/>
    <xf numFmtId="9" fontId="13" fillId="7" borderId="34" xfId="2" applyFont="1" applyFill="1" applyBorder="1" applyAlignment="1"/>
    <xf numFmtId="10" fontId="13" fillId="7" borderId="34" xfId="2" applyNumberFormat="1" applyFont="1" applyFill="1" applyBorder="1" applyAlignment="1"/>
    <xf numFmtId="164" fontId="13" fillId="7" borderId="34" xfId="0" applyNumberFormat="1" applyFont="1" applyFill="1" applyBorder="1" applyProtection="1">
      <protection locked="0"/>
    </xf>
    <xf numFmtId="0" fontId="13" fillId="7" borderId="32" xfId="0" applyFont="1" applyFill="1" applyBorder="1" applyProtection="1">
      <protection locked="0"/>
    </xf>
    <xf numFmtId="0" fontId="13" fillId="7" borderId="35" xfId="0" applyFont="1" applyFill="1" applyBorder="1" applyProtection="1">
      <protection locked="0"/>
    </xf>
    <xf numFmtId="9" fontId="13" fillId="7" borderId="35" xfId="0" applyNumberFormat="1" applyFont="1" applyFill="1" applyBorder="1" applyProtection="1">
      <protection locked="0"/>
    </xf>
    <xf numFmtId="0" fontId="13" fillId="7" borderId="33" xfId="0" applyFont="1" applyFill="1" applyBorder="1" applyProtection="1">
      <protection locked="0"/>
    </xf>
    <xf numFmtId="0" fontId="12" fillId="7" borderId="32" xfId="0" applyFont="1" applyFill="1" applyBorder="1"/>
    <xf numFmtId="0" fontId="12" fillId="7" borderId="35" xfId="0" applyFont="1" applyFill="1" applyBorder="1"/>
    <xf numFmtId="9" fontId="12" fillId="7" borderId="35" xfId="0" applyNumberFormat="1" applyFont="1" applyFill="1" applyBorder="1"/>
    <xf numFmtId="0" fontId="12" fillId="7" borderId="35" xfId="0" applyFont="1" applyFill="1" applyBorder="1" applyProtection="1">
      <protection locked="0"/>
    </xf>
    <xf numFmtId="0" fontId="61" fillId="7" borderId="35" xfId="0" applyFont="1" applyFill="1" applyBorder="1" applyProtection="1">
      <protection locked="0"/>
    </xf>
    <xf numFmtId="0" fontId="61" fillId="7" borderId="33" xfId="0" applyFont="1" applyFill="1" applyBorder="1" applyProtection="1">
      <protection locked="0"/>
    </xf>
    <xf numFmtId="164" fontId="13" fillId="5" borderId="34" xfId="0" applyNumberFormat="1" applyFont="1" applyFill="1" applyBorder="1" applyProtection="1">
      <protection locked="0"/>
    </xf>
    <xf numFmtId="164" fontId="13" fillId="7" borderId="32" xfId="0" applyNumberFormat="1" applyFont="1" applyFill="1" applyBorder="1"/>
    <xf numFmtId="164" fontId="13" fillId="7" borderId="35" xfId="0" applyNumberFormat="1" applyFont="1" applyFill="1" applyBorder="1"/>
    <xf numFmtId="9" fontId="13" fillId="7" borderId="35" xfId="0" applyNumberFormat="1" applyFont="1" applyFill="1" applyBorder="1"/>
    <xf numFmtId="164" fontId="13" fillId="7" borderId="35" xfId="0" applyNumberFormat="1" applyFont="1" applyFill="1" applyBorder="1" applyProtection="1">
      <protection locked="0"/>
    </xf>
    <xf numFmtId="164" fontId="63" fillId="7" borderId="35" xfId="0" applyNumberFormat="1" applyFont="1" applyFill="1" applyBorder="1" applyProtection="1">
      <protection locked="0"/>
    </xf>
    <xf numFmtId="164" fontId="63" fillId="7" borderId="33" xfId="0" applyNumberFormat="1" applyFont="1" applyFill="1" applyBorder="1" applyProtection="1">
      <protection locked="0"/>
    </xf>
    <xf numFmtId="164" fontId="70" fillId="7" borderId="34" xfId="0" applyNumberFormat="1" applyFont="1" applyFill="1" applyBorder="1"/>
    <xf numFmtId="164" fontId="71" fillId="7" borderId="34" xfId="0" applyNumberFormat="1" applyFont="1" applyFill="1" applyBorder="1"/>
    <xf numFmtId="164" fontId="13" fillId="0" borderId="35" xfId="0" applyNumberFormat="1" applyFont="1" applyBorder="1"/>
    <xf numFmtId="9" fontId="13" fillId="0" borderId="35" xfId="0" applyNumberFormat="1" applyFont="1" applyBorder="1"/>
    <xf numFmtId="164" fontId="63" fillId="0" borderId="35" xfId="0" applyNumberFormat="1" applyFont="1" applyBorder="1"/>
    <xf numFmtId="164" fontId="63" fillId="0" borderId="33" xfId="0" applyNumberFormat="1" applyFont="1" applyBorder="1"/>
    <xf numFmtId="164" fontId="13" fillId="0" borderId="34" xfId="0" applyNumberFormat="1" applyFont="1" applyBorder="1"/>
    <xf numFmtId="9" fontId="13" fillId="0" borderId="34" xfId="2" applyFont="1" applyBorder="1" applyAlignment="1"/>
    <xf numFmtId="164" fontId="13" fillId="0" borderId="36" xfId="0" applyNumberFormat="1" applyFont="1" applyBorder="1"/>
    <xf numFmtId="10" fontId="13" fillId="0" borderId="34" xfId="2" applyNumberFormat="1" applyFont="1" applyBorder="1" applyAlignment="1"/>
    <xf numFmtId="0" fontId="42" fillId="0" borderId="10" xfId="0" applyFont="1" applyBorder="1" applyProtection="1">
      <protection locked="0"/>
    </xf>
    <xf numFmtId="164" fontId="42" fillId="0" borderId="11" xfId="0" applyNumberFormat="1" applyFont="1" applyBorder="1" applyProtection="1">
      <protection locked="0"/>
    </xf>
    <xf numFmtId="164" fontId="0" fillId="0" borderId="12" xfId="0" applyNumberFormat="1" applyBorder="1"/>
    <xf numFmtId="9" fontId="13" fillId="0" borderId="0" xfId="2" applyFont="1" applyBorder="1" applyAlignment="1"/>
    <xf numFmtId="164" fontId="13" fillId="0" borderId="0" xfId="0" applyNumberFormat="1" applyFont="1"/>
    <xf numFmtId="10" fontId="13" fillId="0" borderId="0" xfId="2" applyNumberFormat="1" applyFont="1" applyBorder="1" applyAlignment="1"/>
    <xf numFmtId="0" fontId="34" fillId="5" borderId="2" xfId="0" applyFont="1" applyFill="1" applyBorder="1" applyProtection="1">
      <protection locked="0"/>
    </xf>
    <xf numFmtId="2" fontId="34" fillId="5" borderId="2" xfId="0" applyNumberFormat="1" applyFont="1" applyFill="1" applyBorder="1" applyProtection="1">
      <protection locked="0"/>
    </xf>
    <xf numFmtId="165" fontId="34" fillId="0" borderId="10" xfId="0" applyNumberFormat="1" applyFont="1" applyBorder="1"/>
    <xf numFmtId="165" fontId="34" fillId="0" borderId="11" xfId="0" applyNumberFormat="1" applyFont="1" applyBorder="1"/>
    <xf numFmtId="165" fontId="34" fillId="0" borderId="12" xfId="0" applyNumberFormat="1" applyFont="1" applyBorder="1"/>
    <xf numFmtId="0" fontId="77" fillId="0" borderId="4" xfId="0" applyFont="1" applyBorder="1" applyAlignment="1">
      <alignment horizontal="right"/>
    </xf>
    <xf numFmtId="0" fontId="78" fillId="0" borderId="0" xfId="0" quotePrefix="1" applyFont="1"/>
    <xf numFmtId="166" fontId="77" fillId="0" borderId="4" xfId="0" applyNumberFormat="1" applyFont="1" applyBorder="1" applyAlignment="1">
      <alignment horizontal="right"/>
    </xf>
    <xf numFmtId="164" fontId="12" fillId="0" borderId="2" xfId="2" applyNumberFormat="1" applyFont="1" applyBorder="1" applyAlignment="1"/>
    <xf numFmtId="2" fontId="77" fillId="0" borderId="4" xfId="0" applyNumberFormat="1" applyFont="1" applyBorder="1" applyAlignment="1">
      <alignment horizontal="right"/>
    </xf>
    <xf numFmtId="164" fontId="82" fillId="0" borderId="34" xfId="2" applyNumberFormat="1" applyFont="1" applyBorder="1" applyAlignment="1"/>
    <xf numFmtId="164" fontId="82" fillId="7" borderId="34" xfId="0" applyNumberFormat="1" applyFont="1" applyFill="1" applyBorder="1"/>
    <xf numFmtId="0" fontId="4" fillId="0" borderId="10" xfId="0" applyFont="1" applyBorder="1" applyAlignment="1">
      <alignment horizontal="left"/>
    </xf>
    <xf numFmtId="0" fontId="4" fillId="0" borderId="11" xfId="0" applyFont="1" applyBorder="1" applyAlignment="1">
      <alignment horizontal="left"/>
    </xf>
    <xf numFmtId="0" fontId="4" fillId="0" borderId="12" xfId="0" applyFont="1" applyBorder="1" applyAlignment="1">
      <alignment horizontal="left"/>
    </xf>
    <xf numFmtId="0" fontId="4" fillId="0" borderId="10" xfId="0" applyFont="1" applyBorder="1" applyAlignment="1">
      <alignment horizontal="center"/>
    </xf>
    <xf numFmtId="0" fontId="4" fillId="0" borderId="11" xfId="0" applyFont="1" applyBorder="1" applyAlignment="1">
      <alignment horizontal="center"/>
    </xf>
    <xf numFmtId="0" fontId="4" fillId="0" borderId="12" xfId="0" applyFont="1" applyBorder="1" applyAlignment="1">
      <alignment horizontal="center"/>
    </xf>
    <xf numFmtId="0" fontId="13" fillId="0" borderId="0" xfId="0" applyFont="1" applyAlignment="1">
      <alignment horizontal="left" wrapText="1"/>
    </xf>
    <xf numFmtId="0" fontId="7" fillId="4" borderId="0" xfId="0" applyFont="1" applyFill="1" applyAlignment="1">
      <alignment horizontal="center" wrapText="1"/>
    </xf>
    <xf numFmtId="0" fontId="17" fillId="0" borderId="0" xfId="0" applyFont="1" applyAlignment="1">
      <alignment horizontal="left" vertical="top" wrapText="1"/>
    </xf>
    <xf numFmtId="0" fontId="10" fillId="3" borderId="2" xfId="0" applyFont="1" applyFill="1" applyBorder="1" applyAlignment="1">
      <alignment horizontal="center" vertical="center" wrapText="1"/>
    </xf>
    <xf numFmtId="0" fontId="10" fillId="3" borderId="2" xfId="0" applyFont="1" applyFill="1" applyBorder="1" applyAlignment="1">
      <alignment horizontal="center" vertical="center"/>
    </xf>
    <xf numFmtId="0" fontId="26" fillId="2" borderId="2" xfId="3" applyFont="1" applyFill="1" applyBorder="1" applyAlignment="1">
      <alignment horizontal="center" vertical="center" wrapText="1"/>
    </xf>
    <xf numFmtId="0" fontId="13" fillId="0" borderId="0" xfId="0" applyFont="1" applyAlignment="1">
      <alignment horizontal="left" vertical="center" wrapText="1"/>
    </xf>
    <xf numFmtId="0" fontId="10" fillId="2" borderId="6" xfId="3" applyFont="1" applyFill="1" applyBorder="1" applyAlignment="1">
      <alignment horizontal="center" vertical="center" wrapText="1"/>
    </xf>
    <xf numFmtId="0" fontId="10" fillId="2" borderId="0" xfId="3" applyFont="1" applyFill="1" applyBorder="1" applyAlignment="1">
      <alignment horizontal="center" vertical="center" wrapText="1"/>
    </xf>
    <xf numFmtId="0" fontId="12" fillId="0" borderId="10" xfId="0" applyFont="1" applyBorder="1" applyAlignment="1">
      <alignment horizontal="center" vertical="center" wrapText="1"/>
    </xf>
    <xf numFmtId="0" fontId="12" fillId="0" borderId="12" xfId="0" applyFont="1" applyBorder="1" applyAlignment="1">
      <alignment horizontal="center" vertical="center" wrapText="1"/>
    </xf>
    <xf numFmtId="166" fontId="13" fillId="0" borderId="10" xfId="1" applyNumberFormat="1" applyFont="1" applyFill="1" applyBorder="1" applyAlignment="1" applyProtection="1">
      <alignment horizontal="right"/>
      <protection locked="0"/>
    </xf>
    <xf numFmtId="166" fontId="13" fillId="0" borderId="12" xfId="1" applyNumberFormat="1" applyFont="1" applyFill="1" applyBorder="1" applyAlignment="1" applyProtection="1">
      <alignment horizontal="right"/>
      <protection locked="0"/>
    </xf>
    <xf numFmtId="166" fontId="13" fillId="0" borderId="20" xfId="1" applyNumberFormat="1" applyFont="1" applyFill="1" applyBorder="1" applyAlignment="1" applyProtection="1">
      <alignment horizontal="right"/>
    </xf>
    <xf numFmtId="166" fontId="13" fillId="0" borderId="19" xfId="1" applyNumberFormat="1" applyFont="1" applyFill="1" applyBorder="1" applyAlignment="1" applyProtection="1">
      <alignment horizontal="right"/>
    </xf>
    <xf numFmtId="166" fontId="13" fillId="0" borderId="10" xfId="1" applyNumberFormat="1" applyFont="1" applyFill="1" applyBorder="1" applyAlignment="1" applyProtection="1">
      <alignment horizontal="right"/>
    </xf>
    <xf numFmtId="166" fontId="13" fillId="0" borderId="12" xfId="1" applyNumberFormat="1" applyFont="1" applyFill="1" applyBorder="1" applyAlignment="1" applyProtection="1">
      <alignment horizontal="right"/>
    </xf>
    <xf numFmtId="0" fontId="12" fillId="0" borderId="10" xfId="0" applyFont="1" applyBorder="1" applyAlignment="1">
      <alignment horizontal="center" vertical="center"/>
    </xf>
    <xf numFmtId="0" fontId="12" fillId="0" borderId="12" xfId="0" applyFont="1" applyBorder="1" applyAlignment="1">
      <alignment horizontal="center" vertical="center"/>
    </xf>
    <xf numFmtId="0" fontId="13" fillId="5" borderId="10" xfId="1" applyNumberFormat="1" applyFont="1" applyFill="1" applyBorder="1" applyAlignment="1" applyProtection="1">
      <alignment horizontal="right"/>
      <protection locked="0"/>
    </xf>
    <xf numFmtId="0" fontId="13" fillId="5" borderId="12" xfId="1" applyNumberFormat="1" applyFont="1" applyFill="1" applyBorder="1" applyAlignment="1" applyProtection="1">
      <alignment horizontal="right"/>
      <protection locked="0"/>
    </xf>
    <xf numFmtId="0" fontId="13" fillId="5" borderId="17" xfId="1" applyNumberFormat="1" applyFont="1" applyFill="1" applyBorder="1" applyAlignment="1" applyProtection="1">
      <alignment horizontal="right"/>
      <protection locked="0"/>
    </xf>
    <xf numFmtId="0" fontId="13" fillId="5" borderId="18" xfId="1" applyNumberFormat="1" applyFont="1" applyFill="1" applyBorder="1" applyAlignment="1" applyProtection="1">
      <alignment horizontal="right"/>
      <protection locked="0"/>
    </xf>
    <xf numFmtId="0" fontId="13" fillId="0" borderId="20" xfId="1" applyNumberFormat="1" applyFont="1" applyFill="1" applyBorder="1" applyAlignment="1" applyProtection="1">
      <alignment horizontal="right"/>
    </xf>
    <xf numFmtId="0" fontId="13" fillId="0" borderId="19" xfId="1" applyNumberFormat="1" applyFont="1" applyFill="1" applyBorder="1" applyAlignment="1" applyProtection="1">
      <alignment horizontal="right"/>
    </xf>
    <xf numFmtId="1" fontId="13" fillId="0" borderId="10" xfId="1" applyNumberFormat="1" applyFont="1" applyFill="1" applyBorder="1" applyAlignment="1" applyProtection="1">
      <alignment horizontal="right"/>
    </xf>
    <xf numFmtId="1" fontId="13" fillId="0" borderId="12" xfId="1" applyNumberFormat="1" applyFont="1" applyFill="1" applyBorder="1" applyAlignment="1" applyProtection="1">
      <alignment horizontal="right"/>
    </xf>
    <xf numFmtId="0" fontId="15" fillId="0" borderId="0" xfId="0" applyFont="1" applyAlignment="1">
      <alignment horizontal="left" vertical="top" wrapText="1"/>
    </xf>
    <xf numFmtId="0" fontId="13" fillId="0" borderId="16" xfId="0" applyFont="1" applyBorder="1" applyAlignment="1">
      <alignment horizontal="left"/>
    </xf>
    <xf numFmtId="0" fontId="13" fillId="0" borderId="14" xfId="0" applyFont="1" applyBorder="1" applyAlignment="1">
      <alignment horizontal="left"/>
    </xf>
    <xf numFmtId="0" fontId="10" fillId="2" borderId="2" xfId="3" applyFont="1" applyFill="1" applyBorder="1" applyAlignment="1" applyProtection="1">
      <alignment horizontal="center" vertical="center" wrapText="1"/>
      <protection locked="0"/>
    </xf>
    <xf numFmtId="0" fontId="12" fillId="0" borderId="2" xfId="0" applyFont="1" applyBorder="1" applyAlignment="1">
      <alignment horizontal="center" vertical="center"/>
    </xf>
    <xf numFmtId="0" fontId="13" fillId="0" borderId="2" xfId="0" applyFont="1" applyBorder="1" applyAlignment="1">
      <alignment horizontal="left"/>
    </xf>
    <xf numFmtId="166" fontId="13" fillId="5" borderId="10" xfId="1" applyNumberFormat="1" applyFont="1" applyFill="1" applyBorder="1" applyAlignment="1" applyProtection="1">
      <alignment horizontal="right"/>
      <protection locked="0"/>
    </xf>
    <xf numFmtId="166" fontId="13" fillId="5" borderId="11" xfId="1" applyNumberFormat="1" applyFont="1" applyFill="1" applyBorder="1" applyAlignment="1" applyProtection="1">
      <alignment horizontal="right"/>
      <protection locked="0"/>
    </xf>
    <xf numFmtId="166" fontId="13" fillId="5" borderId="12" xfId="1" applyNumberFormat="1" applyFont="1" applyFill="1" applyBorder="1" applyAlignment="1" applyProtection="1">
      <alignment horizontal="right"/>
      <protection locked="0"/>
    </xf>
    <xf numFmtId="0" fontId="12" fillId="0" borderId="11" xfId="0" applyFont="1" applyBorder="1" applyAlignment="1">
      <alignment horizontal="center" vertical="center" wrapText="1"/>
    </xf>
    <xf numFmtId="0" fontId="13" fillId="0" borderId="10" xfId="0" applyFont="1" applyBorder="1" applyAlignment="1">
      <alignment horizontal="left"/>
    </xf>
    <xf numFmtId="0" fontId="13" fillId="0" borderId="11" xfId="0" applyFont="1" applyBorder="1" applyAlignment="1">
      <alignment horizontal="left"/>
    </xf>
    <xf numFmtId="0" fontId="13" fillId="0" borderId="12" xfId="0" applyFont="1" applyBorder="1" applyAlignment="1">
      <alignment horizontal="left"/>
    </xf>
    <xf numFmtId="9" fontId="13" fillId="5" borderId="2" xfId="0" applyNumberFormat="1" applyFont="1" applyFill="1" applyBorder="1" applyAlignment="1" applyProtection="1">
      <alignment horizontal="center" vertical="center"/>
      <protection locked="0"/>
    </xf>
    <xf numFmtId="0" fontId="13" fillId="5" borderId="2" xfId="0" applyFont="1" applyFill="1" applyBorder="1" applyAlignment="1" applyProtection="1">
      <alignment horizontal="center" vertical="center"/>
      <protection locked="0"/>
    </xf>
    <xf numFmtId="164" fontId="13" fillId="5" borderId="2" xfId="1" applyNumberFormat="1" applyFont="1" applyFill="1" applyBorder="1" applyAlignment="1" applyProtection="1">
      <alignment horizontal="center"/>
      <protection locked="0"/>
    </xf>
    <xf numFmtId="9" fontId="13" fillId="5" borderId="2" xfId="2" applyFont="1" applyFill="1" applyBorder="1" applyAlignment="1" applyProtection="1">
      <alignment horizontal="right"/>
      <protection locked="0"/>
    </xf>
    <xf numFmtId="166" fontId="13" fillId="5" borderId="2" xfId="2" applyNumberFormat="1" applyFont="1" applyFill="1" applyBorder="1" applyAlignment="1" applyProtection="1">
      <alignment horizontal="right"/>
      <protection locked="0"/>
    </xf>
    <xf numFmtId="2" fontId="13" fillId="5" borderId="2" xfId="0" applyNumberFormat="1" applyFont="1" applyFill="1" applyBorder="1" applyAlignment="1" applyProtection="1">
      <alignment horizontal="right"/>
      <protection locked="0"/>
    </xf>
    <xf numFmtId="0" fontId="13" fillId="5" borderId="2" xfId="0" applyFont="1" applyFill="1" applyBorder="1" applyAlignment="1" applyProtection="1">
      <alignment horizontal="left"/>
      <protection locked="0"/>
    </xf>
    <xf numFmtId="0" fontId="13" fillId="5" borderId="2" xfId="0" applyFont="1" applyFill="1" applyBorder="1" applyAlignment="1" applyProtection="1">
      <alignment horizontal="right"/>
      <protection locked="0"/>
    </xf>
    <xf numFmtId="167" fontId="13" fillId="5" borderId="2" xfId="0" applyNumberFormat="1" applyFont="1" applyFill="1" applyBorder="1" applyAlignment="1" applyProtection="1">
      <alignment horizontal="center"/>
      <protection locked="0"/>
    </xf>
    <xf numFmtId="166" fontId="13" fillId="0" borderId="2" xfId="0" applyNumberFormat="1" applyFont="1" applyBorder="1" applyAlignment="1">
      <alignment horizontal="center"/>
    </xf>
    <xf numFmtId="164" fontId="13" fillId="5" borderId="10" xfId="1" applyNumberFormat="1" applyFont="1" applyFill="1" applyBorder="1" applyAlignment="1" applyProtection="1">
      <alignment horizontal="left"/>
      <protection locked="0"/>
    </xf>
    <xf numFmtId="164" fontId="13" fillId="5" borderId="11" xfId="1" applyNumberFormat="1" applyFont="1" applyFill="1" applyBorder="1" applyAlignment="1" applyProtection="1">
      <alignment horizontal="left"/>
      <protection locked="0"/>
    </xf>
    <xf numFmtId="164" fontId="13" fillId="5" borderId="12" xfId="1" applyNumberFormat="1" applyFont="1" applyFill="1" applyBorder="1" applyAlignment="1" applyProtection="1">
      <alignment horizontal="left"/>
      <protection locked="0"/>
    </xf>
    <xf numFmtId="164" fontId="13" fillId="5" borderId="10" xfId="1" applyNumberFormat="1" applyFont="1" applyFill="1" applyBorder="1" applyAlignment="1" applyProtection="1">
      <alignment horizontal="center"/>
      <protection locked="0"/>
    </xf>
    <xf numFmtId="164" fontId="13" fillId="5" borderId="11" xfId="1" applyNumberFormat="1" applyFont="1" applyFill="1" applyBorder="1" applyAlignment="1" applyProtection="1">
      <alignment horizontal="center"/>
      <protection locked="0"/>
    </xf>
    <xf numFmtId="164" fontId="13" fillId="5" borderId="12" xfId="1" applyNumberFormat="1" applyFont="1" applyFill="1" applyBorder="1" applyAlignment="1" applyProtection="1">
      <alignment horizontal="center"/>
      <protection locked="0"/>
    </xf>
    <xf numFmtId="164" fontId="13" fillId="5" borderId="17" xfId="1" applyNumberFormat="1" applyFont="1" applyFill="1" applyBorder="1" applyAlignment="1" applyProtection="1">
      <alignment horizontal="center"/>
      <protection locked="0"/>
    </xf>
    <xf numFmtId="164" fontId="13" fillId="5" borderId="21" xfId="1" applyNumberFormat="1" applyFont="1" applyFill="1" applyBorder="1" applyAlignment="1" applyProtection="1">
      <alignment horizontal="center"/>
      <protection locked="0"/>
    </xf>
    <xf numFmtId="164" fontId="13" fillId="5" borderId="18" xfId="1" applyNumberFormat="1" applyFont="1" applyFill="1" applyBorder="1" applyAlignment="1" applyProtection="1">
      <alignment horizontal="center"/>
      <protection locked="0"/>
    </xf>
    <xf numFmtId="164" fontId="13" fillId="0" borderId="14" xfId="1" applyNumberFormat="1" applyFont="1" applyFill="1" applyBorder="1" applyAlignment="1" applyProtection="1">
      <alignment horizontal="center"/>
    </xf>
    <xf numFmtId="0" fontId="13" fillId="5" borderId="17" xfId="0" applyFont="1" applyFill="1" applyBorder="1" applyAlignment="1" applyProtection="1">
      <alignment horizontal="left"/>
      <protection locked="0"/>
    </xf>
    <xf numFmtId="0" fontId="13" fillId="5" borderId="21" xfId="0" applyFont="1" applyFill="1" applyBorder="1" applyAlignment="1" applyProtection="1">
      <alignment horizontal="left"/>
      <protection locked="0"/>
    </xf>
    <xf numFmtId="0" fontId="13" fillId="5" borderId="18" xfId="0" applyFont="1" applyFill="1" applyBorder="1" applyAlignment="1" applyProtection="1">
      <alignment horizontal="left"/>
      <protection locked="0"/>
    </xf>
    <xf numFmtId="0" fontId="13" fillId="5" borderId="10" xfId="0" applyFont="1" applyFill="1" applyBorder="1" applyAlignment="1" applyProtection="1">
      <alignment horizontal="left"/>
      <protection locked="0"/>
    </xf>
    <xf numFmtId="0" fontId="13" fillId="5" borderId="11" xfId="0" applyFont="1" applyFill="1" applyBorder="1" applyAlignment="1" applyProtection="1">
      <alignment horizontal="left"/>
      <protection locked="0"/>
    </xf>
    <xf numFmtId="0" fontId="13" fillId="5" borderId="12" xfId="0" applyFont="1" applyFill="1" applyBorder="1" applyAlignment="1" applyProtection="1">
      <alignment horizontal="left"/>
      <protection locked="0"/>
    </xf>
    <xf numFmtId="0" fontId="13" fillId="0" borderId="2" xfId="0" applyFont="1" applyBorder="1" applyAlignment="1">
      <alignment horizontal="center" vertical="center"/>
    </xf>
    <xf numFmtId="0" fontId="41" fillId="0" borderId="0" xfId="0" applyFont="1" applyAlignment="1">
      <alignment horizontal="left" vertical="top" wrapText="1"/>
    </xf>
    <xf numFmtId="11" fontId="76" fillId="3" borderId="10" xfId="3" applyNumberFormat="1" applyFont="1" applyFill="1" applyBorder="1" applyAlignment="1" applyProtection="1">
      <alignment horizontal="center" vertical="center" wrapText="1"/>
    </xf>
    <xf numFmtId="11" fontId="76" fillId="3" borderId="11" xfId="3" applyNumberFormat="1" applyFont="1" applyFill="1" applyBorder="1" applyAlignment="1" applyProtection="1">
      <alignment horizontal="center" vertical="center" wrapText="1"/>
    </xf>
    <xf numFmtId="11" fontId="76" fillId="3" borderId="12" xfId="3" applyNumberFormat="1" applyFont="1" applyFill="1" applyBorder="1" applyAlignment="1" applyProtection="1">
      <alignment horizontal="center" vertical="center" wrapText="1"/>
    </xf>
    <xf numFmtId="0" fontId="13" fillId="0" borderId="20" xfId="0" applyFont="1" applyBorder="1" applyAlignment="1">
      <alignment horizontal="left"/>
    </xf>
    <xf numFmtId="0" fontId="13" fillId="0" borderId="19" xfId="0" applyFont="1" applyBorder="1" applyAlignment="1">
      <alignment horizontal="left"/>
    </xf>
    <xf numFmtId="11" fontId="16" fillId="0" borderId="3" xfId="3" applyNumberFormat="1" applyFont="1" applyFill="1" applyBorder="1" applyAlignment="1" applyProtection="1">
      <alignment horizontal="left" wrapText="1"/>
    </xf>
    <xf numFmtId="166" fontId="13" fillId="0" borderId="14" xfId="0" applyNumberFormat="1" applyFont="1" applyBorder="1" applyAlignment="1">
      <alignment horizontal="right"/>
    </xf>
    <xf numFmtId="164" fontId="13" fillId="0" borderId="14" xfId="1" applyNumberFormat="1" applyFont="1" applyFill="1" applyBorder="1" applyAlignment="1" applyProtection="1">
      <alignment horizontal="right"/>
    </xf>
    <xf numFmtId="166" fontId="13" fillId="0" borderId="2" xfId="0" applyNumberFormat="1" applyFont="1" applyBorder="1" applyAlignment="1">
      <alignment horizontal="right"/>
    </xf>
    <xf numFmtId="164" fontId="13" fillId="0" borderId="2" xfId="1" applyNumberFormat="1" applyFont="1" applyFill="1" applyBorder="1" applyAlignment="1" applyProtection="1">
      <alignment horizontal="center"/>
    </xf>
    <xf numFmtId="166" fontId="13" fillId="0" borderId="16" xfId="0" applyNumberFormat="1" applyFont="1" applyBorder="1" applyAlignment="1">
      <alignment horizontal="right"/>
    </xf>
    <xf numFmtId="164" fontId="13" fillId="0" borderId="16" xfId="1" applyNumberFormat="1" applyFont="1" applyFill="1" applyBorder="1" applyAlignment="1" applyProtection="1">
      <alignment horizontal="center"/>
    </xf>
    <xf numFmtId="0" fontId="10" fillId="3" borderId="4" xfId="0" applyFont="1" applyFill="1" applyBorder="1" applyAlignment="1" applyProtection="1">
      <alignment horizontal="center" vertical="center" wrapText="1"/>
      <protection locked="0"/>
    </xf>
    <xf numFmtId="0" fontId="10" fillId="3" borderId="3" xfId="0" applyFont="1" applyFill="1" applyBorder="1" applyAlignment="1" applyProtection="1">
      <alignment horizontal="center" vertical="center" wrapText="1"/>
      <protection locked="0"/>
    </xf>
    <xf numFmtId="0" fontId="10" fillId="3" borderId="5" xfId="0" applyFont="1" applyFill="1" applyBorder="1" applyAlignment="1" applyProtection="1">
      <alignment horizontal="center" vertical="center" wrapText="1"/>
      <protection locked="0"/>
    </xf>
    <xf numFmtId="0" fontId="10" fillId="2" borderId="10" xfId="3" applyFont="1" applyFill="1" applyBorder="1" applyAlignment="1" applyProtection="1">
      <alignment horizontal="center" vertical="center" wrapText="1"/>
      <protection locked="0"/>
    </xf>
    <xf numFmtId="0" fontId="10" fillId="2" borderId="12" xfId="3" applyFont="1" applyFill="1" applyBorder="1" applyAlignment="1" applyProtection="1">
      <alignment horizontal="center" vertical="center" wrapText="1"/>
      <protection locked="0"/>
    </xf>
    <xf numFmtId="164" fontId="13" fillId="0" borderId="20" xfId="1" applyNumberFormat="1" applyFont="1" applyFill="1" applyBorder="1" applyAlignment="1" applyProtection="1">
      <alignment horizontal="right"/>
    </xf>
    <xf numFmtId="164" fontId="13" fillId="0" borderId="19" xfId="1" applyNumberFormat="1" applyFont="1" applyFill="1" applyBorder="1" applyAlignment="1" applyProtection="1">
      <alignment horizontal="right"/>
    </xf>
    <xf numFmtId="0" fontId="80" fillId="3" borderId="2" xfId="0" applyFont="1" applyFill="1" applyBorder="1" applyAlignment="1">
      <alignment horizontal="center" vertical="center" wrapText="1"/>
    </xf>
    <xf numFmtId="0" fontId="12" fillId="0" borderId="2" xfId="0" applyFont="1" applyBorder="1" applyAlignment="1">
      <alignment horizontal="center" vertical="center" wrapText="1"/>
    </xf>
    <xf numFmtId="164" fontId="13" fillId="0" borderId="16" xfId="1" applyNumberFormat="1" applyFont="1" applyFill="1" applyBorder="1" applyAlignment="1" applyProtection="1">
      <alignment horizontal="right"/>
    </xf>
    <xf numFmtId="164" fontId="13" fillId="0" borderId="17" xfId="1" applyNumberFormat="1" applyFont="1" applyFill="1" applyBorder="1" applyAlignment="1" applyProtection="1">
      <alignment horizontal="right"/>
    </xf>
    <xf numFmtId="164" fontId="13" fillId="0" borderId="18" xfId="1" applyNumberFormat="1" applyFont="1" applyFill="1" applyBorder="1" applyAlignment="1" applyProtection="1">
      <alignment horizontal="right"/>
    </xf>
    <xf numFmtId="164" fontId="13" fillId="0" borderId="2" xfId="1" applyNumberFormat="1" applyFont="1" applyFill="1" applyBorder="1" applyAlignment="1" applyProtection="1">
      <alignment horizontal="right"/>
    </xf>
    <xf numFmtId="164" fontId="13" fillId="0" borderId="10" xfId="1" applyNumberFormat="1" applyFont="1" applyFill="1" applyBorder="1" applyAlignment="1" applyProtection="1">
      <alignment horizontal="right"/>
    </xf>
    <xf numFmtId="164" fontId="13" fillId="0" borderId="12" xfId="1" applyNumberFormat="1" applyFont="1" applyFill="1" applyBorder="1" applyAlignment="1" applyProtection="1">
      <alignment horizontal="right"/>
    </xf>
    <xf numFmtId="0" fontId="13" fillId="0" borderId="0" xfId="0" applyFont="1" applyAlignment="1">
      <alignment horizontal="left"/>
    </xf>
    <xf numFmtId="2" fontId="13" fillId="0" borderId="2" xfId="0" applyNumberFormat="1" applyFont="1" applyBorder="1" applyAlignment="1">
      <alignment horizontal="right"/>
    </xf>
    <xf numFmtId="0" fontId="13" fillId="0" borderId="2" xfId="0" applyFont="1" applyBorder="1" applyAlignment="1">
      <alignment horizontal="right"/>
    </xf>
    <xf numFmtId="0" fontId="22" fillId="0" borderId="0" xfId="0" applyFont="1" applyAlignment="1" applyProtection="1">
      <alignment horizontal="left" vertical="center" wrapText="1"/>
      <protection locked="0"/>
    </xf>
    <xf numFmtId="166" fontId="13" fillId="0" borderId="2" xfId="1" applyNumberFormat="1" applyFont="1" applyBorder="1" applyAlignment="1" applyProtection="1">
      <alignment horizontal="right"/>
    </xf>
    <xf numFmtId="166" fontId="13" fillId="0" borderId="16" xfId="1" applyNumberFormat="1" applyFont="1" applyBorder="1" applyAlignment="1" applyProtection="1">
      <alignment horizontal="right"/>
    </xf>
    <xf numFmtId="166" fontId="13" fillId="0" borderId="14" xfId="1" applyNumberFormat="1" applyFont="1" applyBorder="1" applyAlignment="1" applyProtection="1">
      <alignment horizontal="right"/>
    </xf>
    <xf numFmtId="164" fontId="13" fillId="0" borderId="2" xfId="1" applyNumberFormat="1" applyFont="1" applyBorder="1" applyAlignment="1" applyProtection="1">
      <alignment horizontal="left"/>
    </xf>
    <xf numFmtId="164" fontId="13" fillId="0" borderId="16" xfId="1" applyNumberFormat="1" applyFont="1" applyBorder="1" applyAlignment="1" applyProtection="1">
      <alignment horizontal="left"/>
    </xf>
    <xf numFmtId="164" fontId="13" fillId="0" borderId="14" xfId="1" applyNumberFormat="1" applyFont="1" applyBorder="1" applyAlignment="1" applyProtection="1">
      <alignment horizontal="left"/>
    </xf>
    <xf numFmtId="0" fontId="13" fillId="0" borderId="20" xfId="0" applyFont="1" applyBorder="1" applyAlignment="1">
      <alignment horizontal="right"/>
    </xf>
    <xf numFmtId="0" fontId="13" fillId="0" borderId="19" xfId="0" applyFont="1" applyBorder="1" applyAlignment="1">
      <alignment horizontal="right"/>
    </xf>
    <xf numFmtId="6" fontId="13" fillId="0" borderId="20" xfId="0" applyNumberFormat="1" applyFont="1" applyBorder="1" applyAlignment="1">
      <alignment horizontal="right"/>
    </xf>
    <xf numFmtId="9" fontId="13" fillId="0" borderId="8" xfId="2" applyFont="1" applyBorder="1" applyAlignment="1" applyProtection="1">
      <alignment horizontal="right"/>
    </xf>
    <xf numFmtId="9" fontId="13" fillId="0" borderId="9" xfId="2" applyFont="1" applyBorder="1" applyAlignment="1" applyProtection="1">
      <alignment horizontal="right"/>
    </xf>
    <xf numFmtId="164" fontId="13" fillId="0" borderId="10" xfId="0" applyNumberFormat="1" applyFont="1" applyBorder="1" applyAlignment="1">
      <alignment horizontal="right"/>
    </xf>
    <xf numFmtId="6" fontId="13" fillId="0" borderId="12" xfId="0" applyNumberFormat="1" applyFont="1" applyBorder="1" applyAlignment="1">
      <alignment horizontal="right"/>
    </xf>
    <xf numFmtId="6" fontId="13" fillId="0" borderId="10" xfId="0" applyNumberFormat="1" applyFont="1" applyBorder="1" applyAlignment="1">
      <alignment horizontal="right"/>
    </xf>
    <xf numFmtId="9" fontId="13" fillId="0" borderId="10" xfId="2" applyFont="1" applyBorder="1" applyAlignment="1" applyProtection="1">
      <alignment horizontal="right"/>
    </xf>
    <xf numFmtId="9" fontId="13" fillId="0" borderId="12" xfId="2" applyFont="1" applyBorder="1" applyAlignment="1" applyProtection="1">
      <alignment horizontal="right"/>
    </xf>
    <xf numFmtId="164" fontId="13" fillId="0" borderId="17" xfId="0" applyNumberFormat="1" applyFont="1" applyBorder="1" applyAlignment="1">
      <alignment horizontal="right"/>
    </xf>
    <xf numFmtId="6" fontId="13" fillId="0" borderId="18" xfId="0" applyNumberFormat="1" applyFont="1" applyBorder="1" applyAlignment="1">
      <alignment horizontal="right"/>
    </xf>
    <xf numFmtId="6" fontId="13" fillId="0" borderId="17" xfId="0" applyNumberFormat="1" applyFont="1" applyBorder="1" applyAlignment="1">
      <alignment horizontal="right"/>
    </xf>
    <xf numFmtId="9" fontId="13" fillId="0" borderId="17" xfId="2" applyFont="1" applyBorder="1" applyAlignment="1" applyProtection="1">
      <alignment horizontal="right"/>
    </xf>
    <xf numFmtId="9" fontId="13" fillId="0" borderId="18" xfId="2" applyFont="1" applyBorder="1" applyAlignment="1" applyProtection="1">
      <alignment horizontal="right"/>
    </xf>
    <xf numFmtId="166" fontId="13" fillId="0" borderId="10" xfId="0" applyNumberFormat="1" applyFont="1" applyBorder="1" applyAlignment="1">
      <alignment horizontal="right"/>
    </xf>
    <xf numFmtId="166" fontId="13" fillId="0" borderId="12" xfId="0" applyNumberFormat="1" applyFont="1" applyBorder="1" applyAlignment="1">
      <alignment horizontal="right"/>
    </xf>
    <xf numFmtId="9" fontId="13" fillId="0" borderId="10" xfId="0" applyNumberFormat="1" applyFont="1" applyBorder="1" applyAlignment="1">
      <alignment horizontal="right"/>
    </xf>
    <xf numFmtId="9" fontId="13" fillId="0" borderId="12" xfId="0" applyNumberFormat="1" applyFont="1" applyBorder="1" applyAlignment="1">
      <alignment horizontal="right"/>
    </xf>
    <xf numFmtId="164" fontId="13" fillId="0" borderId="2" xfId="1" applyNumberFormat="1" applyFont="1" applyFill="1" applyBorder="1" applyAlignment="1" applyProtection="1">
      <alignment horizontal="left"/>
    </xf>
    <xf numFmtId="0" fontId="13" fillId="0" borderId="15" xfId="0" applyFont="1" applyBorder="1" applyAlignment="1">
      <alignment horizontal="left"/>
    </xf>
    <xf numFmtId="164" fontId="13" fillId="0" borderId="15" xfId="1" applyNumberFormat="1" applyFont="1" applyFill="1" applyBorder="1" applyAlignment="1" applyProtection="1">
      <alignment horizontal="left"/>
    </xf>
    <xf numFmtId="164" fontId="13" fillId="0" borderId="14" xfId="0" applyNumberFormat="1" applyFont="1" applyBorder="1" applyAlignment="1">
      <alignment horizontal="left"/>
    </xf>
    <xf numFmtId="0" fontId="10" fillId="3" borderId="2" xfId="0" applyFont="1" applyFill="1" applyBorder="1" applyAlignment="1" applyProtection="1">
      <alignment horizontal="center" vertical="center" wrapText="1"/>
      <protection locked="0"/>
    </xf>
    <xf numFmtId="0" fontId="13" fillId="0" borderId="10" xfId="0" applyFont="1" applyBorder="1" applyAlignment="1" applyProtection="1">
      <alignment horizontal="left"/>
      <protection locked="0"/>
    </xf>
    <xf numFmtId="0" fontId="13" fillId="0" borderId="12" xfId="0" applyFont="1" applyBorder="1" applyAlignment="1" applyProtection="1">
      <alignment horizontal="left"/>
      <protection locked="0"/>
    </xf>
    <xf numFmtId="0" fontId="13" fillId="0" borderId="10" xfId="0" applyFont="1" applyBorder="1" applyAlignment="1" applyProtection="1">
      <alignment horizontal="left" vertical="center"/>
      <protection locked="0"/>
    </xf>
    <xf numFmtId="0" fontId="13" fillId="0" borderId="12" xfId="0" applyFont="1" applyBorder="1" applyAlignment="1" applyProtection="1">
      <alignment horizontal="left" vertical="center"/>
      <protection locked="0"/>
    </xf>
    <xf numFmtId="164" fontId="13" fillId="0" borderId="16" xfId="1" applyNumberFormat="1" applyFont="1" applyFill="1" applyBorder="1" applyAlignment="1" applyProtection="1">
      <alignment horizontal="left"/>
    </xf>
    <xf numFmtId="164" fontId="13" fillId="0" borderId="16" xfId="0" applyNumberFormat="1" applyFont="1" applyBorder="1" applyAlignment="1">
      <alignment horizontal="left"/>
    </xf>
    <xf numFmtId="0" fontId="13" fillId="0" borderId="13" xfId="0" applyFont="1" applyBorder="1" applyAlignment="1">
      <alignment horizontal="left"/>
    </xf>
    <xf numFmtId="164" fontId="13" fillId="0" borderId="13" xfId="1" applyNumberFormat="1" applyFont="1" applyFill="1" applyBorder="1" applyAlignment="1" applyProtection="1">
      <alignment horizontal="left"/>
    </xf>
    <xf numFmtId="164" fontId="13" fillId="0" borderId="14" xfId="1" applyNumberFormat="1" applyFont="1" applyFill="1" applyBorder="1" applyAlignment="1" applyProtection="1">
      <alignment horizontal="left"/>
    </xf>
    <xf numFmtId="0" fontId="8" fillId="0" borderId="0" xfId="0" applyFont="1" applyAlignment="1" applyProtection="1">
      <alignment horizontal="left" wrapText="1"/>
      <protection locked="0"/>
    </xf>
    <xf numFmtId="0" fontId="17" fillId="0" borderId="0" xfId="0" applyFont="1" applyAlignment="1" applyProtection="1">
      <alignment horizontal="left" vertical="top" wrapText="1"/>
      <protection locked="0"/>
    </xf>
    <xf numFmtId="0" fontId="20" fillId="4" borderId="0" xfId="0" applyFont="1" applyFill="1" applyAlignment="1" applyProtection="1">
      <alignment horizontal="center" wrapText="1"/>
      <protection locked="0"/>
    </xf>
    <xf numFmtId="0" fontId="28" fillId="0" borderId="0" xfId="0" applyFont="1" applyAlignment="1">
      <alignment horizontal="left" vertical="center" wrapText="1"/>
    </xf>
    <xf numFmtId="0" fontId="10" fillId="3" borderId="6" xfId="0" applyFont="1" applyFill="1" applyBorder="1" applyAlignment="1">
      <alignment horizontal="center" vertical="center" wrapText="1"/>
    </xf>
    <xf numFmtId="0" fontId="10" fillId="3" borderId="0" xfId="0" applyFont="1" applyFill="1" applyAlignment="1">
      <alignment horizontal="center" vertical="center" wrapText="1"/>
    </xf>
    <xf numFmtId="0" fontId="12" fillId="0" borderId="2" xfId="0" applyFont="1" applyBorder="1" applyAlignment="1">
      <alignment horizontal="left" vertical="center"/>
    </xf>
    <xf numFmtId="0" fontId="22" fillId="0" borderId="10" xfId="0" applyFont="1" applyBorder="1" applyAlignment="1">
      <alignment horizontal="center" vertical="center" wrapText="1"/>
    </xf>
    <xf numFmtId="0" fontId="22" fillId="0" borderId="11" xfId="0" applyFont="1" applyBorder="1" applyAlignment="1">
      <alignment horizontal="center" vertical="center" wrapText="1"/>
    </xf>
    <xf numFmtId="0" fontId="22" fillId="0" borderId="12" xfId="0" applyFont="1" applyBorder="1" applyAlignment="1">
      <alignment horizontal="center" vertical="center" wrapText="1"/>
    </xf>
    <xf numFmtId="0" fontId="30" fillId="5" borderId="38" xfId="0" applyFont="1" applyFill="1" applyBorder="1" applyAlignment="1" applyProtection="1">
      <alignment horizontal="center" vertical="center"/>
      <protection locked="0"/>
    </xf>
    <xf numFmtId="0" fontId="31" fillId="3" borderId="4" xfId="0" applyFont="1" applyFill="1" applyBorder="1" applyAlignment="1" applyProtection="1">
      <alignment horizontal="center" vertical="center" wrapText="1"/>
      <protection locked="0"/>
    </xf>
    <xf numFmtId="0" fontId="31" fillId="3" borderId="3" xfId="0" applyFont="1" applyFill="1" applyBorder="1" applyAlignment="1" applyProtection="1">
      <alignment horizontal="center" vertical="center" wrapText="1"/>
      <protection locked="0"/>
    </xf>
    <xf numFmtId="0" fontId="31" fillId="3" borderId="5" xfId="0" applyFont="1" applyFill="1" applyBorder="1" applyAlignment="1" applyProtection="1">
      <alignment horizontal="center" vertical="center" wrapText="1"/>
      <protection locked="0"/>
    </xf>
    <xf numFmtId="0" fontId="31" fillId="3" borderId="6" xfId="0" applyFont="1" applyFill="1" applyBorder="1" applyAlignment="1" applyProtection="1">
      <alignment horizontal="center" vertical="center" wrapText="1"/>
      <protection locked="0"/>
    </xf>
    <xf numFmtId="0" fontId="31" fillId="3" borderId="0" xfId="0" applyFont="1" applyFill="1" applyAlignment="1" applyProtection="1">
      <alignment horizontal="center" vertical="center" wrapText="1"/>
      <protection locked="0"/>
    </xf>
    <xf numFmtId="0" fontId="31" fillId="3" borderId="7" xfId="0" applyFont="1" applyFill="1" applyBorder="1" applyAlignment="1" applyProtection="1">
      <alignment horizontal="center" vertical="center" wrapText="1"/>
      <protection locked="0"/>
    </xf>
    <xf numFmtId="0" fontId="31" fillId="2" borderId="4" xfId="3" applyFont="1" applyFill="1" applyBorder="1" applyAlignment="1" applyProtection="1">
      <alignment horizontal="center" vertical="center" wrapText="1"/>
      <protection locked="0"/>
    </xf>
    <xf numFmtId="0" fontId="31" fillId="2" borderId="3" xfId="3" applyFont="1" applyFill="1" applyBorder="1" applyAlignment="1" applyProtection="1">
      <alignment horizontal="center" vertical="center" wrapText="1"/>
      <protection locked="0"/>
    </xf>
    <xf numFmtId="0" fontId="31" fillId="2" borderId="5" xfId="3" applyFont="1" applyFill="1" applyBorder="1" applyAlignment="1" applyProtection="1">
      <alignment horizontal="center" vertical="center" wrapText="1"/>
      <protection locked="0"/>
    </xf>
    <xf numFmtId="0" fontId="31" fillId="2" borderId="6" xfId="3" applyFont="1" applyFill="1" applyBorder="1" applyAlignment="1" applyProtection="1">
      <alignment horizontal="center" vertical="center" wrapText="1"/>
      <protection locked="0"/>
    </xf>
    <xf numFmtId="0" fontId="31" fillId="2" borderId="0" xfId="3" applyFont="1" applyFill="1" applyBorder="1" applyAlignment="1" applyProtection="1">
      <alignment horizontal="center" vertical="center" wrapText="1"/>
      <protection locked="0"/>
    </xf>
    <xf numFmtId="0" fontId="31" fillId="2" borderId="7" xfId="3" applyFont="1" applyFill="1" applyBorder="1" applyAlignment="1" applyProtection="1">
      <alignment horizontal="center" vertical="center" wrapText="1"/>
      <protection locked="0"/>
    </xf>
    <xf numFmtId="0" fontId="31" fillId="2" borderId="8" xfId="3" applyFont="1" applyFill="1" applyBorder="1" applyAlignment="1" applyProtection="1">
      <alignment horizontal="center" vertical="center" wrapText="1"/>
      <protection locked="0"/>
    </xf>
    <xf numFmtId="0" fontId="31" fillId="2" borderId="1" xfId="3" applyFont="1" applyFill="1" applyBorder="1" applyAlignment="1" applyProtection="1">
      <alignment horizontal="center" vertical="center" wrapText="1"/>
      <protection locked="0"/>
    </xf>
    <xf numFmtId="0" fontId="31" fillId="2" borderId="9" xfId="3" applyFont="1" applyFill="1" applyBorder="1" applyAlignment="1" applyProtection="1">
      <alignment horizontal="center" vertical="center" wrapText="1"/>
      <protection locked="0"/>
    </xf>
    <xf numFmtId="0" fontId="31" fillId="3" borderId="8" xfId="0" applyFont="1" applyFill="1" applyBorder="1" applyAlignment="1" applyProtection="1">
      <alignment horizontal="left" vertical="center" wrapText="1"/>
      <protection locked="0"/>
    </xf>
    <xf numFmtId="0" fontId="31" fillId="3" borderId="1" xfId="0" applyFont="1" applyFill="1" applyBorder="1" applyAlignment="1" applyProtection="1">
      <alignment horizontal="left" vertical="center" wrapText="1"/>
      <protection locked="0"/>
    </xf>
    <xf numFmtId="0" fontId="31" fillId="3" borderId="9" xfId="0" applyFont="1" applyFill="1" applyBorder="1" applyAlignment="1" applyProtection="1">
      <alignment horizontal="left" vertical="center" wrapText="1"/>
      <protection locked="0"/>
    </xf>
    <xf numFmtId="0" fontId="29" fillId="0" borderId="10" xfId="0" applyFont="1" applyBorder="1" applyAlignment="1" applyProtection="1">
      <alignment horizontal="center"/>
      <protection locked="0"/>
    </xf>
    <xf numFmtId="0" fontId="29" fillId="0" borderId="11" xfId="0" applyFont="1" applyBorder="1" applyAlignment="1" applyProtection="1">
      <alignment horizontal="center"/>
      <protection locked="0"/>
    </xf>
    <xf numFmtId="0" fontId="29" fillId="0" borderId="12" xfId="0" applyFont="1" applyBorder="1" applyAlignment="1" applyProtection="1">
      <alignment horizontal="center"/>
      <protection locked="0"/>
    </xf>
    <xf numFmtId="0" fontId="29" fillId="0" borderId="10" xfId="0" applyFont="1" applyBorder="1" applyAlignment="1">
      <alignment horizontal="center"/>
    </xf>
    <xf numFmtId="0" fontId="29" fillId="0" borderId="12" xfId="0" applyFont="1" applyBorder="1" applyAlignment="1">
      <alignment horizontal="center"/>
    </xf>
    <xf numFmtId="0" fontId="30" fillId="5" borderId="10" xfId="0" applyFont="1" applyFill="1" applyBorder="1" applyAlignment="1" applyProtection="1">
      <alignment horizontal="right"/>
      <protection locked="0"/>
    </xf>
    <xf numFmtId="0" fontId="30" fillId="5" borderId="12" xfId="0" applyFont="1" applyFill="1" applyBorder="1" applyAlignment="1" applyProtection="1">
      <alignment horizontal="right"/>
      <protection locked="0"/>
    </xf>
    <xf numFmtId="0" fontId="30" fillId="0" borderId="2" xfId="0" applyFont="1" applyBorder="1" applyAlignment="1" applyProtection="1">
      <alignment horizontal="left"/>
      <protection locked="0"/>
    </xf>
    <xf numFmtId="0" fontId="30" fillId="0" borderId="10" xfId="0" applyFont="1" applyBorder="1" applyAlignment="1">
      <alignment horizontal="right"/>
    </xf>
    <xf numFmtId="0" fontId="30" fillId="0" borderId="12" xfId="0" applyFont="1" applyBorder="1" applyAlignment="1">
      <alignment horizontal="right"/>
    </xf>
    <xf numFmtId="166" fontId="30" fillId="0" borderId="10" xfId="0" applyNumberFormat="1" applyFont="1" applyBorder="1" applyAlignment="1">
      <alignment horizontal="right"/>
    </xf>
    <xf numFmtId="166" fontId="30" fillId="0" borderId="12" xfId="0" applyNumberFormat="1" applyFont="1" applyBorder="1" applyAlignment="1">
      <alignment horizontal="right"/>
    </xf>
    <xf numFmtId="0" fontId="30" fillId="0" borderId="10" xfId="0" applyFont="1" applyBorder="1" applyAlignment="1" applyProtection="1">
      <alignment horizontal="left"/>
      <protection locked="0"/>
    </xf>
    <xf numFmtId="0" fontId="30" fillId="0" borderId="11" xfId="0" applyFont="1" applyBorder="1" applyAlignment="1" applyProtection="1">
      <alignment horizontal="left"/>
      <protection locked="0"/>
    </xf>
    <xf numFmtId="0" fontId="30" fillId="0" borderId="12" xfId="0" applyFont="1" applyBorder="1" applyAlignment="1" applyProtection="1">
      <alignment horizontal="left"/>
      <protection locked="0"/>
    </xf>
    <xf numFmtId="0" fontId="31" fillId="3" borderId="6" xfId="0" applyFont="1" applyFill="1" applyBorder="1" applyAlignment="1" applyProtection="1">
      <alignment horizontal="left" vertical="center" wrapText="1"/>
      <protection locked="0"/>
    </xf>
    <xf numFmtId="0" fontId="31" fillId="3" borderId="0" xfId="0" applyFont="1" applyFill="1" applyAlignment="1" applyProtection="1">
      <alignment horizontal="left" vertical="center" wrapText="1"/>
      <protection locked="0"/>
    </xf>
    <xf numFmtId="164" fontId="30" fillId="0" borderId="2" xfId="1" applyNumberFormat="1" applyFont="1" applyBorder="1" applyAlignment="1" applyProtection="1">
      <alignment horizontal="center"/>
    </xf>
    <xf numFmtId="164" fontId="30" fillId="5" borderId="2" xfId="1" applyNumberFormat="1" applyFont="1" applyFill="1" applyBorder="1" applyAlignment="1" applyProtection="1">
      <alignment horizontal="center"/>
      <protection locked="0"/>
    </xf>
    <xf numFmtId="164" fontId="30" fillId="0" borderId="2" xfId="1" applyNumberFormat="1" applyFont="1" applyBorder="1" applyAlignment="1" applyProtection="1">
      <alignment vertical="center"/>
    </xf>
    <xf numFmtId="164" fontId="30" fillId="5" borderId="2" xfId="1" applyNumberFormat="1" applyFont="1" applyFill="1" applyBorder="1" applyAlignment="1" applyProtection="1">
      <alignment vertical="center"/>
      <protection locked="0"/>
    </xf>
    <xf numFmtId="0" fontId="30" fillId="0" borderId="2" xfId="0" applyFont="1" applyBorder="1" applyAlignment="1" applyProtection="1">
      <alignment horizontal="left" vertical="center"/>
      <protection locked="0"/>
    </xf>
    <xf numFmtId="0" fontId="29" fillId="0" borderId="2" xfId="0" applyFont="1" applyBorder="1" applyAlignment="1">
      <alignment horizontal="center"/>
    </xf>
    <xf numFmtId="0" fontId="29" fillId="0" borderId="2" xfId="0" applyFont="1" applyBorder="1" applyAlignment="1" applyProtection="1">
      <alignment horizontal="center"/>
      <protection locked="0"/>
    </xf>
    <xf numFmtId="0" fontId="30" fillId="0" borderId="6" xfId="0" applyFont="1" applyBorder="1" applyAlignment="1">
      <alignment horizontal="center" vertical="center" wrapText="1"/>
    </xf>
    <xf numFmtId="0" fontId="30" fillId="0" borderId="0" xfId="0" applyFont="1" applyAlignment="1">
      <alignment horizontal="center" vertical="center" wrapText="1"/>
    </xf>
    <xf numFmtId="0" fontId="30" fillId="0" borderId="7"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1" xfId="0" applyFont="1" applyBorder="1" applyAlignment="1">
      <alignment horizontal="center" vertical="center" wrapText="1"/>
    </xf>
    <xf numFmtId="0" fontId="30" fillId="0" borderId="9" xfId="0" applyFont="1" applyBorder="1" applyAlignment="1">
      <alignment horizontal="center" vertical="center" wrapText="1"/>
    </xf>
    <xf numFmtId="0" fontId="31" fillId="3" borderId="3" xfId="0" applyFont="1" applyFill="1" applyBorder="1" applyAlignment="1">
      <alignment horizontal="center" vertical="center" wrapText="1"/>
    </xf>
    <xf numFmtId="0" fontId="31" fillId="3" borderId="1" xfId="0" applyFont="1" applyFill="1" applyBorder="1" applyAlignment="1">
      <alignment horizontal="center" vertical="center" wrapText="1"/>
    </xf>
    <xf numFmtId="1" fontId="30" fillId="0" borderId="2" xfId="0" applyNumberFormat="1" applyFont="1" applyBorder="1" applyAlignment="1">
      <alignment horizontal="right" vertical="center"/>
    </xf>
    <xf numFmtId="0" fontId="30" fillId="0" borderId="10" xfId="0" applyFont="1" applyBorder="1" applyAlignment="1">
      <alignment horizontal="left"/>
    </xf>
    <xf numFmtId="0" fontId="30" fillId="0" borderId="11" xfId="0" applyFont="1" applyBorder="1" applyAlignment="1">
      <alignment horizontal="left"/>
    </xf>
    <xf numFmtId="0" fontId="30" fillId="0" borderId="12" xfId="0" applyFont="1" applyBorder="1" applyAlignment="1">
      <alignment horizontal="left"/>
    </xf>
    <xf numFmtId="0" fontId="30" fillId="0" borderId="17" xfId="0" applyFont="1" applyBorder="1" applyAlignment="1">
      <alignment horizontal="left"/>
    </xf>
    <xf numFmtId="0" fontId="30" fillId="0" borderId="21" xfId="0" applyFont="1" applyBorder="1" applyAlignment="1">
      <alignment horizontal="left"/>
    </xf>
    <xf numFmtId="0" fontId="30" fillId="0" borderId="18" xfId="0" applyFont="1" applyBorder="1" applyAlignment="1">
      <alignment horizontal="left"/>
    </xf>
    <xf numFmtId="0" fontId="30" fillId="0" borderId="8" xfId="0" applyFont="1" applyBorder="1" applyAlignment="1">
      <alignment horizontal="left"/>
    </xf>
    <xf numFmtId="0" fontId="30" fillId="0" borderId="1" xfId="0" applyFont="1" applyBorder="1" applyAlignment="1">
      <alignment horizontal="left"/>
    </xf>
    <xf numFmtId="0" fontId="30" fillId="0" borderId="9" xfId="0" applyFont="1" applyBorder="1" applyAlignment="1">
      <alignment horizontal="left"/>
    </xf>
    <xf numFmtId="0" fontId="29" fillId="0" borderId="13" xfId="0" applyFont="1" applyBorder="1" applyAlignment="1">
      <alignment horizontal="center" vertical="center" wrapText="1"/>
    </xf>
    <xf numFmtId="0" fontId="29" fillId="0" borderId="14" xfId="0" applyFont="1" applyBorder="1" applyAlignment="1">
      <alignment horizontal="center" vertical="center" wrapText="1"/>
    </xf>
    <xf numFmtId="0" fontId="29" fillId="0" borderId="11" xfId="0" applyFont="1" applyBorder="1" applyAlignment="1">
      <alignment horizontal="center"/>
    </xf>
    <xf numFmtId="0" fontId="33" fillId="0" borderId="13" xfId="0" applyFont="1" applyBorder="1" applyAlignment="1">
      <alignment horizontal="center" vertical="center" wrapText="1"/>
    </xf>
    <xf numFmtId="0" fontId="33" fillId="0" borderId="14" xfId="0" applyFont="1" applyBorder="1" applyAlignment="1">
      <alignment horizontal="center" vertical="center" wrapText="1"/>
    </xf>
    <xf numFmtId="0" fontId="31" fillId="3" borderId="2" xfId="0" applyFont="1" applyFill="1" applyBorder="1" applyAlignment="1">
      <alignment horizontal="center" vertical="center" wrapText="1"/>
    </xf>
    <xf numFmtId="165" fontId="67" fillId="0" borderId="4" xfId="0" applyNumberFormat="1" applyFont="1" applyBorder="1" applyAlignment="1">
      <alignment horizontal="center" wrapText="1"/>
    </xf>
    <xf numFmtId="165" fontId="67" fillId="0" borderId="3" xfId="0" applyNumberFormat="1" applyFont="1" applyBorder="1" applyAlignment="1">
      <alignment horizontal="center" wrapText="1"/>
    </xf>
    <xf numFmtId="165" fontId="67" fillId="0" borderId="5" xfId="0" applyNumberFormat="1" applyFont="1" applyBorder="1" applyAlignment="1">
      <alignment horizontal="center" wrapText="1"/>
    </xf>
    <xf numFmtId="165" fontId="67" fillId="0" borderId="8" xfId="0" applyNumberFormat="1" applyFont="1" applyBorder="1" applyAlignment="1">
      <alignment horizontal="center" wrapText="1"/>
    </xf>
    <xf numFmtId="165" fontId="67" fillId="0" borderId="1" xfId="0" applyNumberFormat="1" applyFont="1" applyBorder="1" applyAlignment="1">
      <alignment horizontal="center" wrapText="1"/>
    </xf>
    <xf numFmtId="165" fontId="67" fillId="0" borderId="9" xfId="0" applyNumberFormat="1" applyFont="1" applyBorder="1" applyAlignment="1">
      <alignment horizontal="center" wrapText="1"/>
    </xf>
    <xf numFmtId="0" fontId="30" fillId="0" borderId="2" xfId="0" applyFont="1" applyBorder="1" applyAlignment="1">
      <alignment horizontal="right"/>
    </xf>
    <xf numFmtId="0" fontId="30" fillId="5" borderId="2" xfId="0" applyFont="1" applyFill="1" applyBorder="1" applyAlignment="1" applyProtection="1">
      <alignment horizontal="right"/>
      <protection locked="0"/>
    </xf>
    <xf numFmtId="164" fontId="30" fillId="5" borderId="10" xfId="1" applyNumberFormat="1" applyFont="1" applyFill="1" applyBorder="1" applyAlignment="1" applyProtection="1">
      <alignment horizontal="center"/>
      <protection locked="0"/>
    </xf>
    <xf numFmtId="164" fontId="30" fillId="5" borderId="12" xfId="1" applyNumberFormat="1" applyFont="1" applyFill="1" applyBorder="1" applyAlignment="1" applyProtection="1">
      <alignment horizontal="center"/>
      <protection locked="0"/>
    </xf>
    <xf numFmtId="165" fontId="30" fillId="0" borderId="10" xfId="0" applyNumberFormat="1" applyFont="1" applyBorder="1" applyAlignment="1">
      <alignment horizontal="left"/>
    </xf>
    <xf numFmtId="165" fontId="30" fillId="0" borderId="11" xfId="0" applyNumberFormat="1" applyFont="1" applyBorder="1" applyAlignment="1">
      <alignment horizontal="left"/>
    </xf>
    <xf numFmtId="165" fontId="30" fillId="0" borderId="12" xfId="0" applyNumberFormat="1" applyFont="1" applyBorder="1" applyAlignment="1">
      <alignment horizontal="left"/>
    </xf>
    <xf numFmtId="165" fontId="67" fillId="0" borderId="10" xfId="0" applyNumberFormat="1" applyFont="1" applyBorder="1" applyAlignment="1">
      <alignment horizontal="left"/>
    </xf>
    <xf numFmtId="165" fontId="67" fillId="0" borderId="11" xfId="0" applyNumberFormat="1" applyFont="1" applyBorder="1" applyAlignment="1">
      <alignment horizontal="left"/>
    </xf>
    <xf numFmtId="165" fontId="67" fillId="0" borderId="12" xfId="0" applyNumberFormat="1" applyFont="1" applyBorder="1" applyAlignment="1">
      <alignment horizontal="left"/>
    </xf>
    <xf numFmtId="9" fontId="30" fillId="0" borderId="2" xfId="0" applyNumberFormat="1" applyFont="1" applyBorder="1" applyAlignment="1">
      <alignment horizontal="center"/>
    </xf>
    <xf numFmtId="0" fontId="30" fillId="0" borderId="2" xfId="0" applyFont="1" applyBorder="1" applyAlignment="1">
      <alignment horizontal="center"/>
    </xf>
    <xf numFmtId="9" fontId="30" fillId="5" borderId="2" xfId="0" applyNumberFormat="1" applyFont="1" applyFill="1" applyBorder="1" applyAlignment="1" applyProtection="1">
      <alignment horizontal="center"/>
      <protection locked="0"/>
    </xf>
    <xf numFmtId="0" fontId="30" fillId="5" borderId="2" xfId="0" applyFont="1" applyFill="1" applyBorder="1" applyAlignment="1" applyProtection="1">
      <alignment horizontal="center"/>
      <protection locked="0"/>
    </xf>
    <xf numFmtId="164" fontId="30" fillId="0" borderId="10" xfId="1" applyNumberFormat="1" applyFont="1" applyFill="1" applyBorder="1" applyAlignment="1" applyProtection="1">
      <alignment horizontal="center"/>
    </xf>
    <xf numFmtId="164" fontId="30" fillId="0" borderId="12" xfId="1" applyNumberFormat="1" applyFont="1" applyFill="1" applyBorder="1" applyAlignment="1" applyProtection="1">
      <alignment horizontal="center"/>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29" fillId="0" borderId="2" xfId="0" applyFont="1" applyBorder="1" applyAlignment="1">
      <alignment horizontal="center" vertical="center" wrapText="1"/>
    </xf>
    <xf numFmtId="165" fontId="30" fillId="0" borderId="2" xfId="0" applyNumberFormat="1" applyFont="1" applyBorder="1" applyAlignment="1">
      <alignment horizontal="left"/>
    </xf>
    <xf numFmtId="0" fontId="30" fillId="0" borderId="4" xfId="0" applyFont="1" applyBorder="1" applyAlignment="1">
      <alignment horizontal="center"/>
    </xf>
    <xf numFmtId="0" fontId="30" fillId="0" borderId="3" xfId="0" applyFont="1" applyBorder="1" applyAlignment="1">
      <alignment horizontal="center"/>
    </xf>
    <xf numFmtId="0" fontId="30" fillId="0" borderId="5" xfId="0" applyFont="1" applyBorder="1" applyAlignment="1">
      <alignment horizontal="center"/>
    </xf>
    <xf numFmtId="0" fontId="30" fillId="0" borderId="6" xfId="0" applyFont="1" applyBorder="1" applyAlignment="1">
      <alignment horizontal="center"/>
    </xf>
    <xf numFmtId="0" fontId="30" fillId="0" borderId="0" xfId="0" applyFont="1" applyAlignment="1">
      <alignment horizontal="center"/>
    </xf>
    <xf numFmtId="0" fontId="30" fillId="0" borderId="7" xfId="0" applyFont="1" applyBorder="1" applyAlignment="1">
      <alignment horizontal="center"/>
    </xf>
    <xf numFmtId="0" fontId="30" fillId="0" borderId="8" xfId="0" applyFont="1" applyBorder="1" applyAlignment="1">
      <alignment horizontal="center"/>
    </xf>
    <xf numFmtId="0" fontId="30" fillId="0" borderId="1" xfId="0" applyFont="1" applyBorder="1" applyAlignment="1">
      <alignment horizontal="center"/>
    </xf>
    <xf numFmtId="0" fontId="30" fillId="0" borderId="9" xfId="0" applyFont="1" applyBorder="1" applyAlignment="1">
      <alignment horizontal="center"/>
    </xf>
    <xf numFmtId="0" fontId="30" fillId="0" borderId="8" xfId="0" applyFont="1" applyBorder="1" applyAlignment="1">
      <alignment horizontal="right"/>
    </xf>
    <xf numFmtId="0" fontId="30" fillId="0" borderId="9" xfId="0" applyFont="1" applyBorder="1" applyAlignment="1">
      <alignment horizontal="right"/>
    </xf>
    <xf numFmtId="0" fontId="30" fillId="0" borderId="8" xfId="0" applyFont="1" applyBorder="1" applyAlignment="1" applyProtection="1">
      <alignment horizontal="right"/>
      <protection locked="0"/>
    </xf>
    <xf numFmtId="0" fontId="30" fillId="0" borderId="9" xfId="0" applyFont="1" applyBorder="1" applyAlignment="1" applyProtection="1">
      <alignment horizontal="right"/>
      <protection locked="0"/>
    </xf>
    <xf numFmtId="0" fontId="30" fillId="0" borderId="10" xfId="0" applyFont="1" applyBorder="1" applyAlignment="1" applyProtection="1">
      <alignment horizontal="right"/>
      <protection locked="0"/>
    </xf>
    <xf numFmtId="0" fontId="30" fillId="0" borderId="12" xfId="0" applyFont="1" applyBorder="1" applyAlignment="1" applyProtection="1">
      <alignment horizontal="right"/>
      <protection locked="0"/>
    </xf>
    <xf numFmtId="165" fontId="30" fillId="0" borderId="10" xfId="0" applyNumberFormat="1" applyFont="1" applyBorder="1" applyAlignment="1">
      <alignment horizontal="center"/>
    </xf>
    <xf numFmtId="165" fontId="30" fillId="0" borderId="11" xfId="0" applyNumberFormat="1" applyFont="1" applyBorder="1" applyAlignment="1">
      <alignment horizontal="center"/>
    </xf>
    <xf numFmtId="165" fontId="30" fillId="0" borderId="12" xfId="0" applyNumberFormat="1" applyFont="1" applyBorder="1" applyAlignment="1">
      <alignment horizontal="center"/>
    </xf>
    <xf numFmtId="165" fontId="67" fillId="0" borderId="10" xfId="0" applyNumberFormat="1" applyFont="1" applyBorder="1" applyAlignment="1">
      <alignment horizontal="center"/>
    </xf>
    <xf numFmtId="165" fontId="67" fillId="0" borderId="11" xfId="0" applyNumberFormat="1" applyFont="1" applyBorder="1" applyAlignment="1">
      <alignment horizontal="center"/>
    </xf>
    <xf numFmtId="165" fontId="67" fillId="0" borderId="12" xfId="0" applyNumberFormat="1" applyFont="1" applyBorder="1" applyAlignment="1">
      <alignment horizontal="center"/>
    </xf>
    <xf numFmtId="0" fontId="30" fillId="0" borderId="17" xfId="0" applyFont="1" applyBorder="1" applyAlignment="1">
      <alignment horizontal="right"/>
    </xf>
    <xf numFmtId="0" fontId="30" fillId="0" borderId="18" xfId="0" applyFont="1" applyBorder="1" applyAlignment="1">
      <alignment horizontal="right"/>
    </xf>
    <xf numFmtId="0" fontId="30" fillId="5" borderId="17" xfId="0" applyFont="1" applyFill="1" applyBorder="1" applyAlignment="1" applyProtection="1">
      <alignment horizontal="right"/>
      <protection locked="0"/>
    </xf>
    <xf numFmtId="0" fontId="30" fillId="5" borderId="18" xfId="0" applyFont="1" applyFill="1" applyBorder="1" applyAlignment="1" applyProtection="1">
      <alignment horizontal="right"/>
      <protection locked="0"/>
    </xf>
    <xf numFmtId="0" fontId="30" fillId="0" borderId="17" xfId="0" applyFont="1" applyBorder="1" applyAlignment="1" applyProtection="1">
      <alignment horizontal="left"/>
      <protection locked="0"/>
    </xf>
    <xf numFmtId="0" fontId="30" fillId="0" borderId="21" xfId="0" applyFont="1" applyBorder="1" applyAlignment="1" applyProtection="1">
      <alignment horizontal="left"/>
      <protection locked="0"/>
    </xf>
    <xf numFmtId="0" fontId="30" fillId="0" borderId="18" xfId="0" applyFont="1" applyBorder="1" applyAlignment="1" applyProtection="1">
      <alignment horizontal="left"/>
      <protection locked="0"/>
    </xf>
    <xf numFmtId="0" fontId="30" fillId="0" borderId="20" xfId="0" applyFont="1" applyBorder="1" applyAlignment="1" applyProtection="1">
      <alignment horizontal="left"/>
      <protection locked="0"/>
    </xf>
    <xf numFmtId="0" fontId="30" fillId="0" borderId="25" xfId="0" applyFont="1" applyBorder="1" applyAlignment="1" applyProtection="1">
      <alignment horizontal="left"/>
      <protection locked="0"/>
    </xf>
    <xf numFmtId="0" fontId="30" fillId="0" borderId="19" xfId="0" applyFont="1" applyBorder="1" applyAlignment="1" applyProtection="1">
      <alignment horizontal="left"/>
      <protection locked="0"/>
    </xf>
    <xf numFmtId="166" fontId="30" fillId="5" borderId="10" xfId="1" applyNumberFormat="1" applyFont="1" applyFill="1" applyBorder="1" applyAlignment="1" applyProtection="1">
      <alignment horizontal="right"/>
      <protection locked="0"/>
    </xf>
    <xf numFmtId="166" fontId="30" fillId="5" borderId="12" xfId="1" applyNumberFormat="1" applyFont="1" applyFill="1" applyBorder="1" applyAlignment="1" applyProtection="1">
      <alignment horizontal="right"/>
      <protection locked="0"/>
    </xf>
    <xf numFmtId="164" fontId="67" fillId="0" borderId="10" xfId="1" applyNumberFormat="1" applyFont="1" applyFill="1" applyBorder="1" applyAlignment="1" applyProtection="1">
      <alignment horizontal="center"/>
    </xf>
    <xf numFmtId="164" fontId="67" fillId="0" borderId="12" xfId="1" applyNumberFormat="1" applyFont="1" applyFill="1" applyBorder="1" applyAlignment="1" applyProtection="1">
      <alignment horizontal="center"/>
    </xf>
    <xf numFmtId="9" fontId="30" fillId="0" borderId="2" xfId="0" applyNumberFormat="1" applyFont="1" applyBorder="1" applyAlignment="1">
      <alignment horizontal="right"/>
    </xf>
    <xf numFmtId="9" fontId="30" fillId="5" borderId="2" xfId="0" applyNumberFormat="1" applyFont="1" applyFill="1" applyBorder="1" applyAlignment="1" applyProtection="1">
      <alignment horizontal="right"/>
      <protection locked="0"/>
    </xf>
    <xf numFmtId="166" fontId="30" fillId="0" borderId="2" xfId="1" applyNumberFormat="1" applyFont="1" applyBorder="1" applyAlignment="1" applyProtection="1">
      <alignment horizontal="right"/>
    </xf>
    <xf numFmtId="0" fontId="31" fillId="2" borderId="10" xfId="0" applyFont="1" applyFill="1" applyBorder="1" applyAlignment="1" applyProtection="1">
      <alignment horizontal="center" vertical="center" wrapText="1"/>
      <protection locked="0"/>
    </xf>
    <xf numFmtId="0" fontId="31" fillId="2" borderId="11" xfId="0" applyFont="1" applyFill="1" applyBorder="1" applyAlignment="1" applyProtection="1">
      <alignment horizontal="center" vertical="center" wrapText="1"/>
      <protection locked="0"/>
    </xf>
    <xf numFmtId="0" fontId="31" fillId="2" borderId="12" xfId="0" applyFont="1" applyFill="1" applyBorder="1" applyAlignment="1" applyProtection="1">
      <alignment horizontal="center" vertical="center" wrapText="1"/>
      <protection locked="0"/>
    </xf>
    <xf numFmtId="1" fontId="30" fillId="5" borderId="2" xfId="0" applyNumberFormat="1" applyFont="1" applyFill="1" applyBorder="1" applyAlignment="1" applyProtection="1">
      <alignment horizontal="right" vertical="center"/>
      <protection locked="0"/>
    </xf>
    <xf numFmtId="0" fontId="45" fillId="0" borderId="0" xfId="0" applyFont="1" applyAlignment="1" applyProtection="1">
      <alignment horizontal="center" vertical="center" wrapText="1"/>
      <protection locked="0"/>
    </xf>
    <xf numFmtId="164" fontId="13" fillId="7" borderId="32" xfId="0" applyNumberFormat="1" applyFont="1" applyFill="1" applyBorder="1" applyAlignment="1">
      <alignment horizontal="left"/>
    </xf>
    <xf numFmtId="164" fontId="13" fillId="7" borderId="33" xfId="0" applyNumberFormat="1" applyFont="1" applyFill="1" applyBorder="1" applyAlignment="1">
      <alignment horizontal="left"/>
    </xf>
    <xf numFmtId="0" fontId="12" fillId="0" borderId="32" xfId="0" applyFont="1" applyBorder="1" applyAlignment="1" applyProtection="1">
      <alignment horizontal="left"/>
      <protection locked="0"/>
    </xf>
    <xf numFmtId="0" fontId="12" fillId="0" borderId="33" xfId="0" applyFont="1" applyBorder="1" applyAlignment="1" applyProtection="1">
      <alignment horizontal="left"/>
      <protection locked="0"/>
    </xf>
    <xf numFmtId="0" fontId="12" fillId="0" borderId="2" xfId="0" applyFont="1" applyBorder="1" applyAlignment="1" applyProtection="1">
      <alignment horizontal="left"/>
      <protection locked="0"/>
    </xf>
    <xf numFmtId="164" fontId="61" fillId="5" borderId="28" xfId="0" applyNumberFormat="1" applyFont="1" applyFill="1" applyBorder="1" applyAlignment="1" applyProtection="1">
      <alignment horizontal="center" vertical="center"/>
      <protection locked="0"/>
    </xf>
    <xf numFmtId="164" fontId="61" fillId="5" borderId="31" xfId="0" applyNumberFormat="1" applyFont="1" applyFill="1" applyBorder="1" applyAlignment="1" applyProtection="1">
      <alignment horizontal="center" vertical="center"/>
      <protection locked="0"/>
    </xf>
    <xf numFmtId="0" fontId="61" fillId="0" borderId="26" xfId="0" applyFont="1" applyBorder="1" applyAlignment="1">
      <alignment horizontal="left" vertical="center"/>
    </xf>
    <xf numFmtId="0" fontId="61" fillId="0" borderId="27" xfId="0" applyFont="1" applyBorder="1" applyAlignment="1">
      <alignment horizontal="left" vertical="center"/>
    </xf>
    <xf numFmtId="0" fontId="61" fillId="0" borderId="29" xfId="0" applyFont="1" applyBorder="1" applyAlignment="1">
      <alignment horizontal="left" vertical="center"/>
    </xf>
    <xf numFmtId="0" fontId="61" fillId="0" borderId="30" xfId="0" applyFont="1" applyBorder="1" applyAlignment="1">
      <alignment horizontal="left" vertical="center"/>
    </xf>
    <xf numFmtId="0" fontId="12" fillId="0" borderId="28" xfId="0" applyFont="1" applyBorder="1" applyAlignment="1">
      <alignment horizontal="center" vertical="center"/>
    </xf>
    <xf numFmtId="0" fontId="12" fillId="0" borderId="31" xfId="0" applyFont="1" applyBorder="1" applyAlignment="1">
      <alignment horizontal="center" vertical="center"/>
    </xf>
    <xf numFmtId="164" fontId="24" fillId="0" borderId="28" xfId="0" applyNumberFormat="1" applyFont="1" applyBorder="1" applyAlignment="1">
      <alignment horizontal="center" vertical="center" wrapText="1"/>
    </xf>
    <xf numFmtId="164" fontId="24" fillId="0" borderId="31" xfId="0" applyNumberFormat="1" applyFont="1" applyBorder="1" applyAlignment="1">
      <alignment horizontal="center" vertical="center" wrapText="1"/>
    </xf>
    <xf numFmtId="164" fontId="61" fillId="0" borderId="28" xfId="0" applyNumberFormat="1" applyFont="1" applyBorder="1" applyAlignment="1">
      <alignment horizontal="center" vertical="center" wrapText="1"/>
    </xf>
    <xf numFmtId="164" fontId="61" fillId="0" borderId="31" xfId="0" applyNumberFormat="1" applyFont="1" applyBorder="1" applyAlignment="1">
      <alignment horizontal="center" vertical="center" wrapText="1"/>
    </xf>
    <xf numFmtId="0" fontId="13" fillId="7" borderId="32" xfId="0" applyFont="1" applyFill="1" applyBorder="1" applyAlignment="1">
      <alignment horizontal="left"/>
    </xf>
    <xf numFmtId="0" fontId="13" fillId="7" borderId="33" xfId="0" applyFont="1" applyFill="1" applyBorder="1" applyAlignment="1">
      <alignment horizontal="left"/>
    </xf>
    <xf numFmtId="164" fontId="62" fillId="0" borderId="28" xfId="0" applyNumberFormat="1" applyFont="1" applyBorder="1" applyAlignment="1">
      <alignment horizontal="center" wrapText="1"/>
    </xf>
    <xf numFmtId="164" fontId="62" fillId="0" borderId="31" xfId="0" applyNumberFormat="1" applyFont="1" applyBorder="1" applyAlignment="1">
      <alignment horizontal="center" wrapText="1"/>
    </xf>
    <xf numFmtId="0" fontId="24" fillId="0" borderId="28" xfId="0" applyFont="1" applyBorder="1" applyAlignment="1">
      <alignment horizontal="center" vertical="center" wrapText="1"/>
    </xf>
    <xf numFmtId="0" fontId="24" fillId="0" borderId="31" xfId="0" applyFont="1" applyBorder="1" applyAlignment="1">
      <alignment horizontal="center" vertical="center" wrapText="1"/>
    </xf>
    <xf numFmtId="164" fontId="62" fillId="0" borderId="28" xfId="0" applyNumberFormat="1" applyFont="1" applyBorder="1" applyAlignment="1">
      <alignment horizontal="center" vertical="center" wrapText="1"/>
    </xf>
    <xf numFmtId="164" fontId="62" fillId="0" borderId="31" xfId="0" applyNumberFormat="1" applyFont="1" applyBorder="1" applyAlignment="1">
      <alignment horizontal="center" vertical="center" wrapText="1"/>
    </xf>
    <xf numFmtId="0" fontId="8" fillId="0" borderId="0" xfId="0" applyFont="1" applyAlignment="1" applyProtection="1">
      <alignment horizontal="left"/>
      <protection locked="0"/>
    </xf>
    <xf numFmtId="0" fontId="46" fillId="4" borderId="0" xfId="0" applyFont="1" applyFill="1" applyAlignment="1" applyProtection="1">
      <alignment horizontal="center" wrapText="1"/>
      <protection locked="0"/>
    </xf>
    <xf numFmtId="0" fontId="10" fillId="2" borderId="2" xfId="0" applyFont="1" applyFill="1" applyBorder="1" applyAlignment="1">
      <alignment horizontal="center" vertical="center" wrapText="1"/>
    </xf>
    <xf numFmtId="0" fontId="56" fillId="0" borderId="10" xfId="0" applyFont="1" applyBorder="1" applyAlignment="1">
      <alignment horizontal="left"/>
    </xf>
    <xf numFmtId="0" fontId="56" fillId="0" borderId="11" xfId="0" applyFont="1" applyBorder="1" applyAlignment="1">
      <alignment horizontal="left"/>
    </xf>
    <xf numFmtId="0" fontId="56" fillId="0" borderId="12" xfId="0" applyFont="1" applyBorder="1" applyAlignment="1">
      <alignment horizontal="left"/>
    </xf>
    <xf numFmtId="0" fontId="56" fillId="0" borderId="10" xfId="0" applyFont="1" applyBorder="1" applyAlignment="1">
      <alignment horizontal="center"/>
    </xf>
    <xf numFmtId="0" fontId="56" fillId="0" borderId="11" xfId="0" applyFont="1" applyBorder="1" applyAlignment="1">
      <alignment horizontal="center"/>
    </xf>
    <xf numFmtId="0" fontId="56" fillId="0" borderId="12" xfId="0" applyFont="1" applyBorder="1" applyAlignment="1">
      <alignment horizontal="center"/>
    </xf>
    <xf numFmtId="0" fontId="56" fillId="0" borderId="10" xfId="0" applyFont="1" applyBorder="1" applyAlignment="1">
      <alignment horizontal="left" indent="1"/>
    </xf>
    <xf numFmtId="0" fontId="56" fillId="0" borderId="11" xfId="0" applyFont="1" applyBorder="1" applyAlignment="1">
      <alignment horizontal="left" indent="1"/>
    </xf>
    <xf numFmtId="0" fontId="56" fillId="0" borderId="12" xfId="0" applyFont="1" applyBorder="1" applyAlignment="1">
      <alignment horizontal="left" indent="1"/>
    </xf>
    <xf numFmtId="0" fontId="77" fillId="0" borderId="10" xfId="0" applyFont="1" applyBorder="1" applyAlignment="1">
      <alignment horizontal="left" indent="1"/>
    </xf>
    <xf numFmtId="0" fontId="77" fillId="0" borderId="11" xfId="0" applyFont="1" applyBorder="1" applyAlignment="1">
      <alignment horizontal="left" indent="1"/>
    </xf>
    <xf numFmtId="0" fontId="77" fillId="0" borderId="12" xfId="0" applyFont="1" applyBorder="1" applyAlignment="1">
      <alignment horizontal="left" indent="1"/>
    </xf>
    <xf numFmtId="0" fontId="56" fillId="0" borderId="2" xfId="0" applyFont="1" applyBorder="1" applyAlignment="1">
      <alignment horizontal="left" vertical="center"/>
    </xf>
    <xf numFmtId="0" fontId="56" fillId="0" borderId="2" xfId="0" applyFont="1" applyBorder="1" applyAlignment="1">
      <alignment horizontal="center" vertical="top"/>
    </xf>
    <xf numFmtId="0" fontId="55" fillId="0" borderId="10" xfId="0" applyFont="1" applyBorder="1" applyAlignment="1">
      <alignment horizontal="center"/>
    </xf>
    <xf numFmtId="0" fontId="55" fillId="0" borderId="11" xfId="0" applyFont="1" applyBorder="1" applyAlignment="1">
      <alignment horizontal="center"/>
    </xf>
    <xf numFmtId="0" fontId="55" fillId="0" borderId="12" xfId="0" applyFont="1" applyBorder="1" applyAlignment="1">
      <alignment horizontal="center"/>
    </xf>
    <xf numFmtId="0" fontId="56" fillId="6" borderId="2" xfId="0" applyFont="1" applyFill="1" applyBorder="1" applyAlignment="1">
      <alignment horizontal="left" vertical="center"/>
    </xf>
    <xf numFmtId="0" fontId="56" fillId="6" borderId="2" xfId="0" applyFont="1" applyFill="1" applyBorder="1" applyAlignment="1">
      <alignment horizontal="center" vertical="center"/>
    </xf>
    <xf numFmtId="0" fontId="56" fillId="0" borderId="2" xfId="0" applyFont="1" applyBorder="1" applyAlignment="1">
      <alignment horizontal="center" vertical="center"/>
    </xf>
    <xf numFmtId="0" fontId="47" fillId="2" borderId="2" xfId="0" applyFont="1" applyFill="1" applyBorder="1" applyAlignment="1">
      <alignment horizontal="center" vertical="center" wrapText="1"/>
    </xf>
    <xf numFmtId="0" fontId="53" fillId="2" borderId="2" xfId="0" applyFont="1" applyFill="1" applyBorder="1" applyAlignment="1">
      <alignment horizontal="center" vertical="center" wrapText="1"/>
    </xf>
    <xf numFmtId="0" fontId="56" fillId="0" borderId="2" xfId="0" applyFont="1" applyBorder="1" applyAlignment="1">
      <alignment horizontal="center"/>
    </xf>
    <xf numFmtId="0" fontId="55" fillId="0" borderId="2" xfId="0" applyFont="1" applyBorder="1" applyAlignment="1">
      <alignment horizontal="left" vertical="center"/>
    </xf>
    <xf numFmtId="0" fontId="55" fillId="0" borderId="2" xfId="0" applyFont="1" applyBorder="1" applyAlignment="1">
      <alignment horizontal="center" vertical="center"/>
    </xf>
    <xf numFmtId="0" fontId="34" fillId="0" borderId="8" xfId="0" applyFont="1" applyBorder="1" applyAlignment="1">
      <alignment horizontal="left"/>
    </xf>
    <xf numFmtId="0" fontId="34" fillId="0" borderId="1" xfId="0" applyFont="1" applyBorder="1" applyAlignment="1">
      <alignment horizontal="left"/>
    </xf>
    <xf numFmtId="0" fontId="34" fillId="0" borderId="9" xfId="0" applyFont="1" applyBorder="1" applyAlignment="1">
      <alignment horizontal="left"/>
    </xf>
    <xf numFmtId="0" fontId="34" fillId="0" borderId="20" xfId="0" applyFont="1" applyBorder="1" applyAlignment="1">
      <alignment horizontal="right"/>
    </xf>
    <xf numFmtId="0" fontId="34" fillId="0" borderId="25" xfId="0" applyFont="1" applyBorder="1" applyAlignment="1">
      <alignment horizontal="right"/>
    </xf>
    <xf numFmtId="0" fontId="34" fillId="0" borderId="19" xfId="0" applyFont="1" applyBorder="1" applyAlignment="1">
      <alignment horizontal="right"/>
    </xf>
    <xf numFmtId="0" fontId="34" fillId="0" borderId="17" xfId="0" applyFont="1" applyBorder="1" applyAlignment="1">
      <alignment horizontal="left"/>
    </xf>
    <xf numFmtId="0" fontId="34" fillId="0" borderId="21" xfId="0" applyFont="1" applyBorder="1" applyAlignment="1">
      <alignment horizontal="left"/>
    </xf>
    <xf numFmtId="0" fontId="34" fillId="0" borderId="18" xfId="0" applyFont="1" applyBorder="1" applyAlignment="1">
      <alignment horizontal="left"/>
    </xf>
    <xf numFmtId="166" fontId="34" fillId="0" borderId="17" xfId="0" applyNumberFormat="1" applyFont="1" applyBorder="1" applyAlignment="1">
      <alignment horizontal="right"/>
    </xf>
    <xf numFmtId="166" fontId="34" fillId="0" borderId="18" xfId="0" applyNumberFormat="1" applyFont="1" applyBorder="1" applyAlignment="1">
      <alignment horizontal="right"/>
    </xf>
    <xf numFmtId="164" fontId="34" fillId="0" borderId="16" xfId="0" applyNumberFormat="1" applyFont="1" applyBorder="1" applyAlignment="1">
      <alignment horizontal="center"/>
    </xf>
    <xf numFmtId="0" fontId="34" fillId="0" borderId="10" xfId="0" applyFont="1" applyBorder="1" applyAlignment="1">
      <alignment horizontal="left"/>
    </xf>
    <xf numFmtId="0" fontId="34" fillId="0" borderId="11" xfId="0" applyFont="1" applyBorder="1" applyAlignment="1">
      <alignment horizontal="left"/>
    </xf>
    <xf numFmtId="0" fontId="34" fillId="0" borderId="12" xfId="0" applyFont="1" applyBorder="1" applyAlignment="1">
      <alignment horizontal="left"/>
    </xf>
    <xf numFmtId="0" fontId="34" fillId="0" borderId="2" xfId="0" applyFont="1" applyBorder="1" applyAlignment="1">
      <alignment horizontal="right"/>
    </xf>
    <xf numFmtId="166" fontId="34" fillId="0" borderId="14" xfId="0" applyNumberFormat="1" applyFont="1" applyBorder="1" applyAlignment="1">
      <alignment horizontal="right"/>
    </xf>
    <xf numFmtId="164" fontId="34" fillId="0" borderId="14" xfId="0" applyNumberFormat="1" applyFont="1" applyBorder="1" applyAlignment="1">
      <alignment horizontal="center"/>
    </xf>
    <xf numFmtId="0" fontId="34" fillId="5" borderId="2" xfId="0" applyFont="1" applyFill="1" applyBorder="1" applyAlignment="1" applyProtection="1">
      <alignment horizontal="right"/>
      <protection locked="0"/>
    </xf>
    <xf numFmtId="166" fontId="34" fillId="0" borderId="10" xfId="0" applyNumberFormat="1" applyFont="1" applyBorder="1" applyAlignment="1">
      <alignment horizontal="right"/>
    </xf>
    <xf numFmtId="166" fontId="34" fillId="0" borderId="12" xfId="0" applyNumberFormat="1" applyFont="1" applyBorder="1" applyAlignment="1">
      <alignment horizontal="right"/>
    </xf>
    <xf numFmtId="164" fontId="34" fillId="0" borderId="2" xfId="0" applyNumberFormat="1" applyFont="1" applyBorder="1" applyAlignment="1">
      <alignment horizontal="center"/>
    </xf>
    <xf numFmtId="0" fontId="34" fillId="0" borderId="2" xfId="0" applyFont="1" applyBorder="1" applyAlignment="1">
      <alignment horizontal="left"/>
    </xf>
    <xf numFmtId="166" fontId="34" fillId="5" borderId="2" xfId="0" applyNumberFormat="1" applyFont="1" applyFill="1" applyBorder="1" applyAlignment="1" applyProtection="1">
      <alignment horizontal="right"/>
      <protection locked="0"/>
    </xf>
    <xf numFmtId="0" fontId="47" fillId="3" borderId="2" xfId="0" applyFont="1" applyFill="1" applyBorder="1" applyAlignment="1">
      <alignment horizontal="center" vertical="center" wrapText="1"/>
    </xf>
    <xf numFmtId="0" fontId="48" fillId="0" borderId="2" xfId="0" applyFont="1" applyBorder="1" applyAlignment="1">
      <alignment horizontal="center" vertical="center"/>
    </xf>
    <xf numFmtId="0" fontId="48" fillId="0" borderId="4" xfId="0" applyFont="1" applyBorder="1" applyAlignment="1">
      <alignment horizontal="center" vertical="center"/>
    </xf>
    <xf numFmtId="0" fontId="48" fillId="0" borderId="3" xfId="0" applyFont="1" applyBorder="1" applyAlignment="1">
      <alignment horizontal="center" vertical="center"/>
    </xf>
    <xf numFmtId="0" fontId="48" fillId="0" borderId="5" xfId="0" applyFont="1" applyBorder="1" applyAlignment="1">
      <alignment horizontal="center" vertical="center"/>
    </xf>
    <xf numFmtId="0" fontId="48" fillId="0" borderId="8" xfId="0" applyFont="1" applyBorder="1" applyAlignment="1">
      <alignment horizontal="center" vertical="center"/>
    </xf>
    <xf numFmtId="0" fontId="48" fillId="0" borderId="1" xfId="0" applyFont="1" applyBorder="1" applyAlignment="1">
      <alignment horizontal="center" vertical="center"/>
    </xf>
    <xf numFmtId="0" fontId="48" fillId="0" borderId="9" xfId="0" applyFont="1" applyBorder="1" applyAlignment="1">
      <alignment horizontal="center" vertical="center"/>
    </xf>
    <xf numFmtId="0" fontId="48" fillId="0" borderId="2" xfId="0" applyFont="1" applyBorder="1" applyAlignment="1">
      <alignment horizontal="center" vertical="center" wrapText="1"/>
    </xf>
    <xf numFmtId="9" fontId="34" fillId="0" borderId="16" xfId="2" applyFont="1" applyBorder="1" applyAlignment="1" applyProtection="1">
      <alignment horizontal="right"/>
    </xf>
    <xf numFmtId="9" fontId="34" fillId="0" borderId="14" xfId="2" applyFont="1" applyBorder="1" applyAlignment="1" applyProtection="1">
      <alignment horizontal="right"/>
    </xf>
    <xf numFmtId="9" fontId="34" fillId="0" borderId="2" xfId="2" applyFont="1" applyBorder="1" applyAlignment="1" applyProtection="1">
      <alignment horizontal="right"/>
    </xf>
    <xf numFmtId="164" fontId="34" fillId="5" borderId="10" xfId="1" applyNumberFormat="1" applyFont="1" applyFill="1" applyBorder="1" applyAlignment="1" applyProtection="1">
      <alignment horizontal="center"/>
      <protection locked="0"/>
    </xf>
    <xf numFmtId="164" fontId="34" fillId="5" borderId="11" xfId="1" applyNumberFormat="1" applyFont="1" applyFill="1" applyBorder="1" applyAlignment="1" applyProtection="1">
      <alignment horizontal="center"/>
      <protection locked="0"/>
    </xf>
    <xf numFmtId="164" fontId="34" fillId="5" borderId="12" xfId="1" applyNumberFormat="1" applyFont="1" applyFill="1" applyBorder="1" applyAlignment="1" applyProtection="1">
      <alignment horizontal="center"/>
      <protection locked="0"/>
    </xf>
    <xf numFmtId="166" fontId="34" fillId="5" borderId="10" xfId="0" applyNumberFormat="1" applyFont="1" applyFill="1" applyBorder="1" applyAlignment="1" applyProtection="1">
      <alignment horizontal="right"/>
      <protection locked="0"/>
    </xf>
    <xf numFmtId="166" fontId="34" fillId="5" borderId="11" xfId="0" applyNumberFormat="1" applyFont="1" applyFill="1" applyBorder="1" applyAlignment="1" applyProtection="1">
      <alignment horizontal="right"/>
      <protection locked="0"/>
    </xf>
    <xf numFmtId="166" fontId="34" fillId="5" borderId="12" xfId="0" applyNumberFormat="1" applyFont="1" applyFill="1" applyBorder="1" applyAlignment="1" applyProtection="1">
      <alignment horizontal="right"/>
      <protection locked="0"/>
    </xf>
    <xf numFmtId="164" fontId="48" fillId="0" borderId="10" xfId="1" applyNumberFormat="1" applyFont="1" applyFill="1" applyBorder="1" applyAlignment="1" applyProtection="1">
      <alignment horizontal="center"/>
    </xf>
    <xf numFmtId="164" fontId="48" fillId="0" borderId="12" xfId="1" applyNumberFormat="1" applyFont="1" applyFill="1" applyBorder="1" applyAlignment="1" applyProtection="1">
      <alignment horizontal="center"/>
    </xf>
    <xf numFmtId="9" fontId="34" fillId="0" borderId="10" xfId="2" applyFont="1" applyFill="1" applyBorder="1" applyAlignment="1" applyProtection="1">
      <alignment horizontal="right"/>
    </xf>
    <xf numFmtId="9" fontId="34" fillId="0" borderId="12" xfId="2" applyFont="1" applyFill="1" applyBorder="1" applyAlignment="1" applyProtection="1">
      <alignment horizontal="right"/>
    </xf>
    <xf numFmtId="164" fontId="34" fillId="0" borderId="10" xfId="1" applyNumberFormat="1" applyFont="1" applyFill="1" applyBorder="1" applyAlignment="1" applyProtection="1">
      <alignment horizontal="center"/>
    </xf>
    <xf numFmtId="164" fontId="34" fillId="0" borderId="12" xfId="1" applyNumberFormat="1" applyFont="1" applyFill="1" applyBorder="1" applyAlignment="1" applyProtection="1">
      <alignment horizontal="center"/>
    </xf>
    <xf numFmtId="9" fontId="34" fillId="5" borderId="2" xfId="0" applyNumberFormat="1" applyFont="1" applyFill="1" applyBorder="1" applyAlignment="1" applyProtection="1">
      <alignment horizontal="right"/>
      <protection locked="0"/>
    </xf>
    <xf numFmtId="164" fontId="34" fillId="5" borderId="2" xfId="1" applyNumberFormat="1" applyFont="1" applyFill="1" applyBorder="1" applyAlignment="1" applyProtection="1">
      <alignment horizontal="center"/>
      <protection locked="0"/>
    </xf>
    <xf numFmtId="9" fontId="34" fillId="0" borderId="2" xfId="2" applyFont="1" applyFill="1" applyBorder="1" applyAlignment="1" applyProtection="1">
      <alignment horizontal="right"/>
    </xf>
    <xf numFmtId="0" fontId="47" fillId="3" borderId="8" xfId="0" applyFont="1" applyFill="1" applyBorder="1" applyAlignment="1">
      <alignment horizontal="center" vertical="center" wrapText="1"/>
    </xf>
    <xf numFmtId="0" fontId="47" fillId="3" borderId="1" xfId="0" applyFont="1" applyFill="1" applyBorder="1" applyAlignment="1">
      <alignment horizontal="center" vertical="center" wrapText="1"/>
    </xf>
    <xf numFmtId="0" fontId="48" fillId="0" borderId="10" xfId="0" applyFont="1" applyBorder="1" applyAlignment="1">
      <alignment horizontal="center" vertical="center"/>
    </xf>
    <xf numFmtId="0" fontId="48" fillId="0" borderId="11" xfId="0" applyFont="1" applyBorder="1" applyAlignment="1">
      <alignment horizontal="center" vertical="center"/>
    </xf>
    <xf numFmtId="0" fontId="48" fillId="0" borderId="12" xfId="0" applyFont="1" applyBorder="1" applyAlignment="1">
      <alignment horizontal="center" vertical="center"/>
    </xf>
    <xf numFmtId="9" fontId="34" fillId="5" borderId="2" xfId="0" applyNumberFormat="1" applyFont="1" applyFill="1" applyBorder="1" applyAlignment="1" applyProtection="1">
      <alignment horizontal="center"/>
      <protection locked="0"/>
    </xf>
    <xf numFmtId="0" fontId="34" fillId="5" borderId="2" xfId="0" applyFont="1" applyFill="1" applyBorder="1" applyAlignment="1" applyProtection="1">
      <alignment horizontal="center"/>
      <protection locked="0"/>
    </xf>
    <xf numFmtId="165" fontId="34" fillId="0" borderId="10" xfId="0" applyNumberFormat="1" applyFont="1" applyBorder="1" applyAlignment="1">
      <alignment horizontal="left"/>
    </xf>
    <xf numFmtId="165" fontId="34" fillId="0" borderId="11" xfId="0" applyNumberFormat="1" applyFont="1" applyBorder="1" applyAlignment="1">
      <alignment horizontal="left"/>
    </xf>
    <xf numFmtId="165" fontId="34" fillId="0" borderId="12" xfId="0" applyNumberFormat="1" applyFont="1" applyBorder="1" applyAlignment="1">
      <alignment horizontal="left"/>
    </xf>
    <xf numFmtId="0" fontId="34" fillId="5" borderId="10" xfId="0" applyFont="1" applyFill="1" applyBorder="1" applyAlignment="1" applyProtection="1">
      <alignment horizontal="left"/>
      <protection locked="0"/>
    </xf>
    <xf numFmtId="0" fontId="34" fillId="5" borderId="12" xfId="0" applyFont="1" applyFill="1" applyBorder="1" applyAlignment="1" applyProtection="1">
      <alignment horizontal="left"/>
      <protection locked="0"/>
    </xf>
    <xf numFmtId="165" fontId="34" fillId="0" borderId="2" xfId="0" applyNumberFormat="1" applyFont="1" applyBorder="1" applyAlignment="1">
      <alignment horizontal="center"/>
    </xf>
    <xf numFmtId="165" fontId="34" fillId="0" borderId="2" xfId="0" applyNumberFormat="1" applyFont="1" applyBorder="1" applyAlignment="1">
      <alignment horizontal="left"/>
    </xf>
    <xf numFmtId="165" fontId="34" fillId="0" borderId="8" xfId="0" applyNumberFormat="1" applyFont="1" applyBorder="1" applyAlignment="1">
      <alignment horizontal="left"/>
    </xf>
    <xf numFmtId="165" fontId="34" fillId="0" borderId="1" xfId="0" applyNumberFormat="1" applyFont="1" applyBorder="1" applyAlignment="1">
      <alignment horizontal="left"/>
    </xf>
    <xf numFmtId="165" fontId="34" fillId="0" borderId="9" xfId="0" applyNumberFormat="1" applyFont="1" applyBorder="1" applyAlignment="1">
      <alignment horizontal="left"/>
    </xf>
    <xf numFmtId="164" fontId="34" fillId="0" borderId="8" xfId="1" applyNumberFormat="1" applyFont="1" applyFill="1" applyBorder="1" applyAlignment="1" applyProtection="1">
      <alignment horizontal="center"/>
    </xf>
    <xf numFmtId="164" fontId="34" fillId="0" borderId="9" xfId="1" applyNumberFormat="1" applyFont="1" applyFill="1" applyBorder="1" applyAlignment="1" applyProtection="1">
      <alignment horizontal="center"/>
    </xf>
    <xf numFmtId="165" fontId="50" fillId="0" borderId="2" xfId="0" applyNumberFormat="1" applyFont="1" applyBorder="1" applyAlignment="1">
      <alignment horizontal="center" vertical="center" wrapText="1"/>
    </xf>
    <xf numFmtId="164" fontId="34" fillId="5" borderId="2" xfId="1" applyNumberFormat="1" applyFont="1" applyFill="1" applyBorder="1" applyAlignment="1" applyProtection="1">
      <protection locked="0"/>
    </xf>
    <xf numFmtId="0" fontId="34" fillId="5" borderId="2" xfId="0" applyFont="1" applyFill="1" applyBorder="1" applyAlignment="1" applyProtection="1">
      <alignment horizontal="center" vertical="center"/>
      <protection locked="0"/>
    </xf>
    <xf numFmtId="1" fontId="34" fillId="5" borderId="2" xfId="0" applyNumberFormat="1" applyFont="1" applyFill="1" applyBorder="1" applyAlignment="1" applyProtection="1">
      <alignment horizontal="right"/>
      <protection locked="0"/>
    </xf>
    <xf numFmtId="1" fontId="34" fillId="5" borderId="2" xfId="0" applyNumberFormat="1" applyFont="1" applyFill="1" applyBorder="1" applyAlignment="1" applyProtection="1">
      <alignment horizontal="center"/>
      <protection locked="0"/>
    </xf>
    <xf numFmtId="0" fontId="8" fillId="0" borderId="0" xfId="0" applyFont="1" applyAlignment="1">
      <alignment horizontal="left"/>
    </xf>
    <xf numFmtId="0" fontId="46" fillId="4" borderId="0" xfId="0" applyFont="1" applyFill="1" applyAlignment="1">
      <alignment horizontal="center" wrapText="1"/>
    </xf>
    <xf numFmtId="0" fontId="22" fillId="0" borderId="22" xfId="0" applyFont="1" applyBorder="1" applyAlignment="1">
      <alignment horizontal="center" vertical="center" wrapText="1"/>
    </xf>
    <xf numFmtId="0" fontId="22" fillId="0" borderId="23" xfId="0" applyFont="1" applyBorder="1" applyAlignment="1">
      <alignment horizontal="center" vertical="center" wrapText="1"/>
    </xf>
    <xf numFmtId="0" fontId="22" fillId="0" borderId="24" xfId="0" applyFont="1" applyBorder="1" applyAlignment="1">
      <alignment horizontal="center" vertical="center" wrapText="1"/>
    </xf>
    <xf numFmtId="0" fontId="47" fillId="3" borderId="9" xfId="0" applyFont="1" applyFill="1" applyBorder="1" applyAlignment="1">
      <alignment horizontal="center" vertical="center" wrapText="1"/>
    </xf>
    <xf numFmtId="164" fontId="34" fillId="5" borderId="10" xfId="1" applyNumberFormat="1" applyFont="1" applyFill="1" applyBorder="1" applyAlignment="1" applyProtection="1"/>
    <xf numFmtId="164" fontId="34" fillId="5" borderId="12" xfId="1" applyNumberFormat="1" applyFont="1" applyFill="1" applyBorder="1" applyAlignment="1" applyProtection="1"/>
    <xf numFmtId="1" fontId="34" fillId="5" borderId="10" xfId="0" applyNumberFormat="1" applyFont="1" applyFill="1" applyBorder="1" applyAlignment="1">
      <alignment horizontal="right"/>
    </xf>
    <xf numFmtId="1" fontId="34" fillId="5" borderId="12" xfId="0" applyNumberFormat="1" applyFont="1" applyFill="1" applyBorder="1" applyAlignment="1">
      <alignment horizontal="right"/>
    </xf>
    <xf numFmtId="1" fontId="34" fillId="5" borderId="10" xfId="0" applyNumberFormat="1" applyFont="1" applyFill="1" applyBorder="1" applyAlignment="1">
      <alignment horizontal="center"/>
    </xf>
    <xf numFmtId="1" fontId="34" fillId="5" borderId="12" xfId="0" applyNumberFormat="1" applyFont="1" applyFill="1" applyBorder="1" applyAlignment="1">
      <alignment horizontal="center"/>
    </xf>
    <xf numFmtId="0" fontId="47" fillId="3" borderId="10" xfId="0" applyFont="1" applyFill="1" applyBorder="1" applyAlignment="1">
      <alignment horizontal="center" vertical="center" wrapText="1"/>
    </xf>
    <xf numFmtId="0" fontId="47" fillId="3" borderId="11" xfId="0" applyFont="1" applyFill="1" applyBorder="1" applyAlignment="1">
      <alignment horizontal="center" vertical="center" wrapText="1"/>
    </xf>
    <xf numFmtId="0" fontId="47" fillId="3" borderId="12" xfId="0" applyFont="1" applyFill="1" applyBorder="1" applyAlignment="1">
      <alignment horizontal="center" vertical="center" wrapText="1"/>
    </xf>
    <xf numFmtId="0" fontId="48" fillId="0" borderId="4" xfId="0" applyFont="1" applyBorder="1" applyAlignment="1">
      <alignment horizontal="center" vertical="center" wrapText="1"/>
    </xf>
    <xf numFmtId="0" fontId="48" fillId="0" borderId="5" xfId="0" applyFont="1" applyBorder="1" applyAlignment="1">
      <alignment horizontal="center" vertical="center" wrapText="1"/>
    </xf>
    <xf numFmtId="0" fontId="48" fillId="0" borderId="8" xfId="0" applyFont="1" applyBorder="1" applyAlignment="1">
      <alignment horizontal="center" vertical="center" wrapText="1"/>
    </xf>
    <xf numFmtId="0" fontId="48" fillId="0" borderId="9" xfId="0" applyFont="1" applyBorder="1" applyAlignment="1">
      <alignment horizontal="center" vertical="center" wrapText="1"/>
    </xf>
    <xf numFmtId="0" fontId="48" fillId="0" borderId="13" xfId="0" applyFont="1" applyBorder="1" applyAlignment="1">
      <alignment horizontal="center" vertical="center" wrapText="1"/>
    </xf>
    <xf numFmtId="0" fontId="48" fillId="0" borderId="14" xfId="0" applyFont="1" applyBorder="1" applyAlignment="1">
      <alignment horizontal="center" vertical="center" wrapText="1"/>
    </xf>
    <xf numFmtId="0" fontId="34" fillId="5" borderId="10" xfId="0" applyFont="1" applyFill="1" applyBorder="1" applyAlignment="1">
      <alignment horizontal="left"/>
    </xf>
    <xf numFmtId="0" fontId="34" fillId="5" borderId="12" xfId="0" applyFont="1" applyFill="1" applyBorder="1" applyAlignment="1">
      <alignment horizontal="left"/>
    </xf>
    <xf numFmtId="164" fontId="34" fillId="5" borderId="10" xfId="1" applyNumberFormat="1" applyFont="1" applyFill="1" applyBorder="1" applyAlignment="1" applyProtection="1">
      <alignment horizontal="center"/>
    </xf>
    <xf numFmtId="164" fontId="34" fillId="5" borderId="12" xfId="1" applyNumberFormat="1" applyFont="1" applyFill="1" applyBorder="1" applyAlignment="1" applyProtection="1">
      <alignment horizontal="center"/>
    </xf>
    <xf numFmtId="0" fontId="34" fillId="0" borderId="10" xfId="0" applyFont="1" applyBorder="1" applyAlignment="1">
      <alignment horizontal="left" vertical="top"/>
    </xf>
    <xf numFmtId="0" fontId="34" fillId="0" borderId="11" xfId="0" applyFont="1" applyBorder="1" applyAlignment="1">
      <alignment horizontal="left" vertical="top"/>
    </xf>
    <xf numFmtId="0" fontId="34" fillId="0" borderId="12" xfId="0" applyFont="1" applyBorder="1" applyAlignment="1">
      <alignment horizontal="left" vertical="top"/>
    </xf>
    <xf numFmtId="9" fontId="34" fillId="5" borderId="10" xfId="0" applyNumberFormat="1" applyFont="1" applyFill="1" applyBorder="1" applyAlignment="1">
      <alignment horizontal="center"/>
    </xf>
    <xf numFmtId="9" fontId="34" fillId="5" borderId="12" xfId="0" applyNumberFormat="1" applyFont="1" applyFill="1" applyBorder="1" applyAlignment="1">
      <alignment horizontal="center"/>
    </xf>
    <xf numFmtId="0" fontId="48" fillId="0" borderId="10" xfId="0" applyFont="1" applyBorder="1" applyAlignment="1">
      <alignment horizontal="center"/>
    </xf>
    <xf numFmtId="0" fontId="48" fillId="0" borderId="11" xfId="0" applyFont="1" applyBorder="1" applyAlignment="1">
      <alignment horizontal="center"/>
    </xf>
    <xf numFmtId="0" fontId="48" fillId="0" borderId="12" xfId="0" applyFont="1" applyBorder="1" applyAlignment="1">
      <alignment horizontal="center"/>
    </xf>
    <xf numFmtId="164" fontId="34" fillId="5" borderId="11" xfId="1" applyNumberFormat="1" applyFont="1" applyFill="1" applyBorder="1" applyAlignment="1" applyProtection="1">
      <alignment horizontal="center"/>
    </xf>
    <xf numFmtId="9" fontId="34" fillId="5" borderId="10" xfId="0" applyNumberFormat="1" applyFont="1" applyFill="1" applyBorder="1" applyAlignment="1">
      <alignment horizontal="right"/>
    </xf>
    <xf numFmtId="9" fontId="34" fillId="5" borderId="11" xfId="0" applyNumberFormat="1" applyFont="1" applyFill="1" applyBorder="1" applyAlignment="1">
      <alignment horizontal="right"/>
    </xf>
    <xf numFmtId="9" fontId="34" fillId="5" borderId="12" xfId="0" applyNumberFormat="1" applyFont="1" applyFill="1" applyBorder="1" applyAlignment="1">
      <alignment horizontal="right"/>
    </xf>
    <xf numFmtId="166" fontId="34" fillId="5" borderId="10" xfId="0" applyNumberFormat="1" applyFont="1" applyFill="1" applyBorder="1" applyAlignment="1">
      <alignment horizontal="right"/>
    </xf>
    <xf numFmtId="166" fontId="34" fillId="5" borderId="11" xfId="0" applyNumberFormat="1" applyFont="1" applyFill="1" applyBorder="1" applyAlignment="1">
      <alignment horizontal="right"/>
    </xf>
    <xf numFmtId="166" fontId="34" fillId="5" borderId="12" xfId="0" applyNumberFormat="1" applyFont="1" applyFill="1" applyBorder="1" applyAlignment="1">
      <alignment horizontal="right"/>
    </xf>
    <xf numFmtId="0" fontId="34" fillId="0" borderId="10" xfId="0" applyFont="1" applyBorder="1" applyAlignment="1">
      <alignment horizontal="left" vertical="center"/>
    </xf>
    <xf numFmtId="0" fontId="34" fillId="0" borderId="11" xfId="0" applyFont="1" applyBorder="1" applyAlignment="1">
      <alignment horizontal="left" vertical="center"/>
    </xf>
    <xf numFmtId="0" fontId="34" fillId="0" borderId="12" xfId="0" applyFont="1" applyBorder="1" applyAlignment="1">
      <alignment horizontal="left" vertical="center"/>
    </xf>
    <xf numFmtId="166" fontId="34" fillId="5" borderId="10" xfId="0" applyNumberFormat="1" applyFont="1" applyFill="1" applyBorder="1" applyAlignment="1">
      <alignment horizontal="right" vertical="center"/>
    </xf>
    <xf numFmtId="166" fontId="34" fillId="5" borderId="11" xfId="0" applyNumberFormat="1" applyFont="1" applyFill="1" applyBorder="1" applyAlignment="1">
      <alignment horizontal="right" vertical="center"/>
    </xf>
    <xf numFmtId="166" fontId="34" fillId="5" borderId="12" xfId="0" applyNumberFormat="1" applyFont="1" applyFill="1" applyBorder="1" applyAlignment="1">
      <alignment horizontal="right" vertical="center"/>
    </xf>
    <xf numFmtId="0" fontId="34" fillId="0" borderId="20" xfId="0" applyFont="1" applyBorder="1" applyAlignment="1">
      <alignment horizontal="left"/>
    </xf>
    <xf numFmtId="0" fontId="34" fillId="0" borderId="25" xfId="0" applyFont="1" applyBorder="1" applyAlignment="1">
      <alignment horizontal="left"/>
    </xf>
    <xf numFmtId="0" fontId="34" fillId="0" borderId="19" xfId="0" applyFont="1" applyBorder="1" applyAlignment="1">
      <alignment horizontal="left"/>
    </xf>
    <xf numFmtId="0" fontId="34" fillId="0" borderId="10" xfId="0" applyFont="1" applyBorder="1" applyAlignment="1">
      <alignment horizontal="right"/>
    </xf>
    <xf numFmtId="0" fontId="34" fillId="0" borderId="11" xfId="0" applyFont="1" applyBorder="1" applyAlignment="1">
      <alignment horizontal="right"/>
    </xf>
    <xf numFmtId="0" fontId="34" fillId="0" borderId="12" xfId="0" applyFont="1" applyBorder="1" applyAlignment="1">
      <alignment horizontal="right"/>
    </xf>
    <xf numFmtId="0" fontId="34" fillId="5" borderId="10" xfId="0" applyFont="1" applyFill="1" applyBorder="1" applyAlignment="1">
      <alignment horizontal="right"/>
    </xf>
    <xf numFmtId="0" fontId="34" fillId="5" borderId="11" xfId="0" applyFont="1" applyFill="1" applyBorder="1" applyAlignment="1">
      <alignment horizontal="right"/>
    </xf>
    <xf numFmtId="0" fontId="34" fillId="5" borderId="12" xfId="0" applyFont="1" applyFill="1" applyBorder="1" applyAlignment="1">
      <alignment horizontal="right"/>
    </xf>
    <xf numFmtId="0" fontId="34" fillId="5" borderId="17" xfId="0" applyFont="1" applyFill="1" applyBorder="1" applyAlignment="1">
      <alignment horizontal="right"/>
    </xf>
    <xf numFmtId="0" fontId="34" fillId="5" borderId="21" xfId="0" applyFont="1" applyFill="1" applyBorder="1" applyAlignment="1">
      <alignment horizontal="right"/>
    </xf>
    <xf numFmtId="0" fontId="34" fillId="5" borderId="18" xfId="0" applyFont="1" applyFill="1" applyBorder="1" applyAlignment="1">
      <alignment horizontal="right"/>
    </xf>
    <xf numFmtId="166" fontId="30" fillId="5" borderId="10" xfId="0" applyNumberFormat="1" applyFont="1" applyFill="1" applyBorder="1" applyAlignment="1" applyProtection="1">
      <protection locked="0"/>
    </xf>
    <xf numFmtId="166" fontId="30" fillId="5" borderId="12" xfId="0" applyNumberFormat="1" applyFont="1" applyFill="1" applyBorder="1" applyAlignment="1" applyProtection="1">
      <protection locked="0"/>
    </xf>
    <xf numFmtId="166" fontId="30" fillId="5" borderId="2" xfId="0" applyNumberFormat="1" applyFont="1" applyFill="1" applyBorder="1" applyAlignment="1" applyProtection="1">
      <protection locked="0"/>
    </xf>
  </cellXfs>
  <cellStyles count="4">
    <cellStyle name="Currency" xfId="1" builtinId="4"/>
    <cellStyle name="Hyperlink" xfId="3" builtinId="8"/>
    <cellStyle name="Normal" xfId="0" builtinId="0"/>
    <cellStyle name="Percent" xfId="2" builtinId="5"/>
  </cellStyles>
  <dxfs count="9">
    <dxf>
      <fill>
        <patternFill>
          <bgColor rgb="FFE9FDF8"/>
        </patternFill>
      </fill>
    </dxf>
    <dxf>
      <font>
        <color rgb="FFC00000"/>
      </font>
    </dxf>
    <dxf>
      <font>
        <strike val="0"/>
        <color rgb="FF00B050"/>
      </font>
    </dxf>
    <dxf>
      <font>
        <color rgb="FFC00000"/>
      </font>
    </dxf>
    <dxf>
      <font>
        <color rgb="FF00B050"/>
      </font>
    </dxf>
    <dxf>
      <font>
        <color rgb="FFC00000"/>
      </font>
    </dxf>
    <dxf>
      <font>
        <strike val="0"/>
        <color rgb="FFC00000"/>
      </font>
    </dxf>
    <dxf>
      <font>
        <color rgb="FF00B050"/>
      </font>
    </dxf>
    <dxf>
      <font>
        <color rgb="FFC00000"/>
      </font>
    </dxf>
  </dxfs>
  <tableStyles count="0" defaultTableStyle="TableStyleMedium2" defaultPivotStyle="PivotStyleLight16"/>
  <colors>
    <mruColors>
      <color rgb="FFE9FDF8"/>
      <color rgb="FF3A7178"/>
      <color rgb="FFF4FEFB"/>
      <color rgb="FF82947A"/>
      <color rgb="FF8A2742"/>
      <color rgb="FFB1756A"/>
      <color rgb="FFC9A84B"/>
      <color rgb="FF13BCC1"/>
      <color rgb="FF4C6F53"/>
      <color rgb="FF1D1C1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5</xdr:col>
      <xdr:colOff>70555</xdr:colOff>
      <xdr:row>19</xdr:row>
      <xdr:rowOff>9176</xdr:rowOff>
    </xdr:from>
    <xdr:to>
      <xdr:col>8</xdr:col>
      <xdr:colOff>609600</xdr:colOff>
      <xdr:row>23</xdr:row>
      <xdr:rowOff>20623</xdr:rowOff>
    </xdr:to>
    <xdr:pic>
      <xdr:nvPicPr>
        <xdr:cNvPr id="2" name="Picture 1">
          <a:extLst>
            <a:ext uri="{FF2B5EF4-FFF2-40B4-BE49-F238E27FC236}">
              <a16:creationId xmlns:a16="http://schemas.microsoft.com/office/drawing/2014/main" id="{E52B3298-F1F4-2AC3-91DF-69023EABC31C}"/>
            </a:ext>
          </a:extLst>
        </xdr:cNvPr>
        <xdr:cNvPicPr>
          <a:picLocks noChangeAspect="1"/>
        </xdr:cNvPicPr>
      </xdr:nvPicPr>
      <xdr:blipFill>
        <a:blip xmlns:r="http://schemas.openxmlformats.org/officeDocument/2006/relationships" r:embed="rId1"/>
        <a:stretch>
          <a:fillRect/>
        </a:stretch>
      </xdr:blipFill>
      <xdr:spPr>
        <a:xfrm>
          <a:off x="6442780" y="6000401"/>
          <a:ext cx="4882445" cy="1059197"/>
        </a:xfrm>
        <a:prstGeom prst="rect">
          <a:avLst/>
        </a:prstGeom>
      </xdr:spPr>
    </xdr:pic>
    <xdr:clientData/>
  </xdr:twoCellAnchor>
  <xdr:twoCellAnchor editAs="oneCell">
    <xdr:from>
      <xdr:col>5</xdr:col>
      <xdr:colOff>77611</xdr:colOff>
      <xdr:row>24</xdr:row>
      <xdr:rowOff>118528</xdr:rowOff>
    </xdr:from>
    <xdr:to>
      <xdr:col>8</xdr:col>
      <xdr:colOff>609489</xdr:colOff>
      <xdr:row>28</xdr:row>
      <xdr:rowOff>30850</xdr:rowOff>
    </xdr:to>
    <xdr:pic>
      <xdr:nvPicPr>
        <xdr:cNvPr id="3" name="Picture 2">
          <a:extLst>
            <a:ext uri="{FF2B5EF4-FFF2-40B4-BE49-F238E27FC236}">
              <a16:creationId xmlns:a16="http://schemas.microsoft.com/office/drawing/2014/main" id="{84A64FCE-C528-A306-B057-9F2E41DAAF3D}"/>
            </a:ext>
          </a:extLst>
        </xdr:cNvPr>
        <xdr:cNvPicPr>
          <a:picLocks noChangeAspect="1"/>
        </xdr:cNvPicPr>
      </xdr:nvPicPr>
      <xdr:blipFill>
        <a:blip xmlns:r="http://schemas.openxmlformats.org/officeDocument/2006/relationships" r:embed="rId2"/>
        <a:stretch>
          <a:fillRect/>
        </a:stretch>
      </xdr:blipFill>
      <xdr:spPr>
        <a:xfrm>
          <a:off x="6449836" y="7709953"/>
          <a:ext cx="4875278" cy="1382347"/>
        </a:xfrm>
        <a:prstGeom prst="rect">
          <a:avLst/>
        </a:prstGeom>
      </xdr:spPr>
    </xdr:pic>
    <xdr:clientData/>
  </xdr:twoCellAnchor>
  <xdr:twoCellAnchor editAs="oneCell">
    <xdr:from>
      <xdr:col>5</xdr:col>
      <xdr:colOff>84667</xdr:colOff>
      <xdr:row>29</xdr:row>
      <xdr:rowOff>316442</xdr:rowOff>
    </xdr:from>
    <xdr:to>
      <xdr:col>7</xdr:col>
      <xdr:colOff>473492</xdr:colOff>
      <xdr:row>39</xdr:row>
      <xdr:rowOff>9878</xdr:rowOff>
    </xdr:to>
    <xdr:pic>
      <xdr:nvPicPr>
        <xdr:cNvPr id="4" name="Picture 3">
          <a:extLst>
            <a:ext uri="{FF2B5EF4-FFF2-40B4-BE49-F238E27FC236}">
              <a16:creationId xmlns:a16="http://schemas.microsoft.com/office/drawing/2014/main" id="{88835B1B-75B9-F49D-C3D3-B36611C69177}"/>
            </a:ext>
          </a:extLst>
        </xdr:cNvPr>
        <xdr:cNvPicPr>
          <a:picLocks noChangeAspect="1"/>
        </xdr:cNvPicPr>
      </xdr:nvPicPr>
      <xdr:blipFill>
        <a:blip xmlns:r="http://schemas.openxmlformats.org/officeDocument/2006/relationships" r:embed="rId3"/>
        <a:stretch>
          <a:fillRect/>
        </a:stretch>
      </xdr:blipFill>
      <xdr:spPr>
        <a:xfrm>
          <a:off x="6456892" y="9927167"/>
          <a:ext cx="3284425" cy="2716036"/>
        </a:xfrm>
        <a:prstGeom prst="rect">
          <a:avLst/>
        </a:prstGeom>
      </xdr:spPr>
    </xdr:pic>
    <xdr:clientData/>
  </xdr:twoCellAnchor>
  <xdr:twoCellAnchor editAs="oneCell">
    <xdr:from>
      <xdr:col>5</xdr:col>
      <xdr:colOff>56446</xdr:colOff>
      <xdr:row>53</xdr:row>
      <xdr:rowOff>232834</xdr:rowOff>
    </xdr:from>
    <xdr:to>
      <xdr:col>8</xdr:col>
      <xdr:colOff>16582</xdr:colOff>
      <xdr:row>55</xdr:row>
      <xdr:rowOff>7409</xdr:rowOff>
    </xdr:to>
    <xdr:pic>
      <xdr:nvPicPr>
        <xdr:cNvPr id="5" name="Picture 4">
          <a:extLst>
            <a:ext uri="{FF2B5EF4-FFF2-40B4-BE49-F238E27FC236}">
              <a16:creationId xmlns:a16="http://schemas.microsoft.com/office/drawing/2014/main" id="{9CE73E4D-0765-1FAB-7536-A3ACAF1E5ACC}"/>
            </a:ext>
          </a:extLst>
        </xdr:cNvPr>
        <xdr:cNvPicPr>
          <a:picLocks noChangeAspect="1"/>
        </xdr:cNvPicPr>
      </xdr:nvPicPr>
      <xdr:blipFill rotWithShape="1">
        <a:blip xmlns:r="http://schemas.openxmlformats.org/officeDocument/2006/relationships" r:embed="rId4"/>
        <a:srcRect t="24817" r="3037" b="16059"/>
        <a:stretch/>
      </xdr:blipFill>
      <xdr:spPr>
        <a:xfrm>
          <a:off x="6428671" y="17168284"/>
          <a:ext cx="4303536" cy="571500"/>
        </a:xfrm>
        <a:prstGeom prst="rect">
          <a:avLst/>
        </a:prstGeom>
      </xdr:spPr>
    </xdr:pic>
    <xdr:clientData/>
  </xdr:twoCellAnchor>
  <xdr:twoCellAnchor editAs="oneCell">
    <xdr:from>
      <xdr:col>5</xdr:col>
      <xdr:colOff>42333</xdr:colOff>
      <xdr:row>55</xdr:row>
      <xdr:rowOff>547515</xdr:rowOff>
    </xdr:from>
    <xdr:to>
      <xdr:col>8</xdr:col>
      <xdr:colOff>608540</xdr:colOff>
      <xdr:row>59</xdr:row>
      <xdr:rowOff>2706</xdr:rowOff>
    </xdr:to>
    <xdr:pic>
      <xdr:nvPicPr>
        <xdr:cNvPr id="6" name="Picture 5">
          <a:extLst>
            <a:ext uri="{FF2B5EF4-FFF2-40B4-BE49-F238E27FC236}">
              <a16:creationId xmlns:a16="http://schemas.microsoft.com/office/drawing/2014/main" id="{8602631C-9375-4A75-C34F-CA8B109D4C77}"/>
            </a:ext>
          </a:extLst>
        </xdr:cNvPr>
        <xdr:cNvPicPr>
          <a:picLocks noChangeAspect="1"/>
        </xdr:cNvPicPr>
      </xdr:nvPicPr>
      <xdr:blipFill>
        <a:blip xmlns:r="http://schemas.openxmlformats.org/officeDocument/2006/relationships" r:embed="rId5"/>
        <a:stretch>
          <a:fillRect/>
        </a:stretch>
      </xdr:blipFill>
      <xdr:spPr>
        <a:xfrm>
          <a:off x="6414558" y="18283065"/>
          <a:ext cx="4909607" cy="1115716"/>
        </a:xfrm>
        <a:prstGeom prst="rect">
          <a:avLst/>
        </a:prstGeom>
      </xdr:spPr>
    </xdr:pic>
    <xdr:clientData/>
  </xdr:twoCellAnchor>
  <xdr:twoCellAnchor editAs="oneCell">
    <xdr:from>
      <xdr:col>5</xdr:col>
      <xdr:colOff>28224</xdr:colOff>
      <xdr:row>67</xdr:row>
      <xdr:rowOff>66675</xdr:rowOff>
    </xdr:from>
    <xdr:to>
      <xdr:col>8</xdr:col>
      <xdr:colOff>206375</xdr:colOff>
      <xdr:row>73</xdr:row>
      <xdr:rowOff>220666</xdr:rowOff>
    </xdr:to>
    <xdr:pic>
      <xdr:nvPicPr>
        <xdr:cNvPr id="7" name="Picture 6">
          <a:extLst>
            <a:ext uri="{FF2B5EF4-FFF2-40B4-BE49-F238E27FC236}">
              <a16:creationId xmlns:a16="http://schemas.microsoft.com/office/drawing/2014/main" id="{A3A08D9D-9BF1-EF39-73A7-9CBD8D0B8E64}"/>
            </a:ext>
          </a:extLst>
        </xdr:cNvPr>
        <xdr:cNvPicPr>
          <a:picLocks noChangeAspect="1"/>
        </xdr:cNvPicPr>
      </xdr:nvPicPr>
      <xdr:blipFill>
        <a:blip xmlns:r="http://schemas.openxmlformats.org/officeDocument/2006/relationships" r:embed="rId6"/>
        <a:stretch>
          <a:fillRect/>
        </a:stretch>
      </xdr:blipFill>
      <xdr:spPr>
        <a:xfrm>
          <a:off x="6400449" y="22802850"/>
          <a:ext cx="4521551" cy="1617666"/>
        </a:xfrm>
        <a:prstGeom prst="rect">
          <a:avLst/>
        </a:prstGeom>
      </xdr:spPr>
    </xdr:pic>
    <xdr:clientData/>
  </xdr:twoCellAnchor>
  <xdr:twoCellAnchor editAs="oneCell">
    <xdr:from>
      <xdr:col>5</xdr:col>
      <xdr:colOff>76200</xdr:colOff>
      <xdr:row>60</xdr:row>
      <xdr:rowOff>146050</xdr:rowOff>
    </xdr:from>
    <xdr:to>
      <xdr:col>7</xdr:col>
      <xdr:colOff>187325</xdr:colOff>
      <xdr:row>65</xdr:row>
      <xdr:rowOff>149559</xdr:rowOff>
    </xdr:to>
    <xdr:pic>
      <xdr:nvPicPr>
        <xdr:cNvPr id="8" name="Picture 7">
          <a:extLst>
            <a:ext uri="{FF2B5EF4-FFF2-40B4-BE49-F238E27FC236}">
              <a16:creationId xmlns:a16="http://schemas.microsoft.com/office/drawing/2014/main" id="{991BB635-A53B-FAF2-28CC-D4524033A404}"/>
            </a:ext>
          </a:extLst>
        </xdr:cNvPr>
        <xdr:cNvPicPr>
          <a:picLocks noChangeAspect="1"/>
        </xdr:cNvPicPr>
      </xdr:nvPicPr>
      <xdr:blipFill rotWithShape="1">
        <a:blip xmlns:r="http://schemas.openxmlformats.org/officeDocument/2006/relationships" r:embed="rId7"/>
        <a:srcRect t="6854"/>
        <a:stretch/>
      </xdr:blipFill>
      <xdr:spPr>
        <a:xfrm>
          <a:off x="6448425" y="20119975"/>
          <a:ext cx="3006725" cy="1984709"/>
        </a:xfrm>
        <a:prstGeom prst="rect">
          <a:avLst/>
        </a:prstGeom>
      </xdr:spPr>
    </xdr:pic>
    <xdr:clientData/>
  </xdr:twoCellAnchor>
  <xdr:twoCellAnchor editAs="oneCell">
    <xdr:from>
      <xdr:col>5</xdr:col>
      <xdr:colOff>15875</xdr:colOff>
      <xdr:row>75</xdr:row>
      <xdr:rowOff>63500</xdr:rowOff>
    </xdr:from>
    <xdr:to>
      <xdr:col>7</xdr:col>
      <xdr:colOff>625475</xdr:colOff>
      <xdr:row>84</xdr:row>
      <xdr:rowOff>66965</xdr:rowOff>
    </xdr:to>
    <xdr:pic>
      <xdr:nvPicPr>
        <xdr:cNvPr id="9" name="Picture 8">
          <a:extLst>
            <a:ext uri="{FF2B5EF4-FFF2-40B4-BE49-F238E27FC236}">
              <a16:creationId xmlns:a16="http://schemas.microsoft.com/office/drawing/2014/main" id="{1DA538F4-B3C7-1E89-EBDD-C665B395DD2F}"/>
            </a:ext>
          </a:extLst>
        </xdr:cNvPr>
        <xdr:cNvPicPr>
          <a:picLocks noChangeAspect="1"/>
        </xdr:cNvPicPr>
      </xdr:nvPicPr>
      <xdr:blipFill>
        <a:blip xmlns:r="http://schemas.openxmlformats.org/officeDocument/2006/relationships" r:embed="rId8"/>
        <a:stretch>
          <a:fillRect/>
        </a:stretch>
      </xdr:blipFill>
      <xdr:spPr>
        <a:xfrm>
          <a:off x="6388100" y="25085675"/>
          <a:ext cx="3505200" cy="2429165"/>
        </a:xfrm>
        <a:prstGeom prst="rect">
          <a:avLst/>
        </a:prstGeom>
      </xdr:spPr>
    </xdr:pic>
    <xdr:clientData/>
  </xdr:twoCellAnchor>
  <xdr:twoCellAnchor editAs="oneCell">
    <xdr:from>
      <xdr:col>5</xdr:col>
      <xdr:colOff>95250</xdr:colOff>
      <xdr:row>40</xdr:row>
      <xdr:rowOff>95250</xdr:rowOff>
    </xdr:from>
    <xdr:to>
      <xdr:col>8</xdr:col>
      <xdr:colOff>562969</xdr:colOff>
      <xdr:row>47</xdr:row>
      <xdr:rowOff>74084</xdr:rowOff>
    </xdr:to>
    <xdr:pic>
      <xdr:nvPicPr>
        <xdr:cNvPr id="10" name="Picture 9">
          <a:extLst>
            <a:ext uri="{FF2B5EF4-FFF2-40B4-BE49-F238E27FC236}">
              <a16:creationId xmlns:a16="http://schemas.microsoft.com/office/drawing/2014/main" id="{6D2C9F8A-094C-4678-894A-AD980E46548C}"/>
            </a:ext>
          </a:extLst>
        </xdr:cNvPr>
        <xdr:cNvPicPr>
          <a:picLocks noChangeAspect="1"/>
        </xdr:cNvPicPr>
      </xdr:nvPicPr>
      <xdr:blipFill>
        <a:blip xmlns:r="http://schemas.openxmlformats.org/officeDocument/2006/relationships" r:embed="rId9"/>
        <a:stretch>
          <a:fillRect/>
        </a:stretch>
      </xdr:blipFill>
      <xdr:spPr>
        <a:xfrm>
          <a:off x="5629275" y="13039725"/>
          <a:ext cx="4807944" cy="197908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Kevin Flaherty" id="{78BFC9A8-8E64-46B3-AC91-11E6DAB2A0DC}" userId="8817bba12cf64471" providerId="Windows Liv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199" dT="2024-09-28T21:12:24.69" personId="{78BFC9A8-8E64-46B3-AC91-11E6DAB2A0DC}" id="{BF0A430B-6A79-4568-A82E-0EB566D23C5D}">
    <text>Does prevention include home mods?</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huduser.gov/portal/datasets/fmr.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21B9A-5883-4616-B56F-AFEA8120A3A1}">
  <sheetPr>
    <pageSetUpPr fitToPage="1"/>
  </sheetPr>
  <dimension ref="B2:L219"/>
  <sheetViews>
    <sheetView showGridLines="0" zoomScale="90" zoomScaleNormal="90" workbookViewId="0">
      <selection activeCell="M10" sqref="M10"/>
    </sheetView>
  </sheetViews>
  <sheetFormatPr defaultColWidth="8.7109375" defaultRowHeight="14.45"/>
  <cols>
    <col min="1" max="1" width="8.7109375" style="1"/>
    <col min="2" max="9" width="21.7109375" style="1" customWidth="1"/>
    <col min="10" max="10" width="8.7109375" style="1" customWidth="1"/>
    <col min="11" max="12" width="15.42578125" style="1" customWidth="1"/>
    <col min="13" max="13" width="13.5703125" style="1" customWidth="1"/>
    <col min="14" max="14" width="10.140625" style="1" customWidth="1"/>
    <col min="15" max="16384" width="8.7109375" style="1"/>
  </cols>
  <sheetData>
    <row r="2" spans="2:9" ht="43.5" customHeight="1">
      <c r="B2" s="8" t="s">
        <v>0</v>
      </c>
    </row>
    <row r="4" spans="2:9" ht="39" customHeight="1">
      <c r="B4" s="397" t="s">
        <v>1</v>
      </c>
      <c r="C4" s="397"/>
      <c r="D4" s="397"/>
      <c r="E4" s="397"/>
      <c r="F4" s="397"/>
      <c r="G4" s="397"/>
      <c r="H4" s="397"/>
      <c r="I4" s="397"/>
    </row>
    <row r="5" spans="2:9" ht="14.45" customHeight="1">
      <c r="B5" s="7"/>
      <c r="C5" s="7"/>
      <c r="D5" s="7"/>
      <c r="E5" s="7"/>
      <c r="F5" s="7"/>
      <c r="G5" s="7"/>
      <c r="H5" s="7"/>
      <c r="I5" s="7"/>
    </row>
    <row r="6" spans="2:9" ht="0.95" customHeight="1">
      <c r="B6" s="396"/>
      <c r="C6" s="396"/>
      <c r="D6" s="396"/>
      <c r="E6" s="396"/>
      <c r="F6" s="396"/>
      <c r="G6" s="396"/>
      <c r="H6" s="396"/>
      <c r="I6" s="396"/>
    </row>
    <row r="7" spans="2:9" ht="43.5" customHeight="1"/>
    <row r="8" spans="2:9" ht="24">
      <c r="B8" s="30" t="s">
        <v>2</v>
      </c>
    </row>
    <row r="9" spans="2:9" ht="16.5" customHeight="1"/>
    <row r="10" spans="2:9" ht="33" customHeight="1">
      <c r="B10" s="401" t="s">
        <v>3</v>
      </c>
      <c r="C10" s="401"/>
      <c r="D10" s="401"/>
      <c r="E10" s="401"/>
      <c r="F10" s="401"/>
      <c r="G10" s="401"/>
      <c r="H10" s="401"/>
      <c r="I10" s="401"/>
    </row>
    <row r="11" spans="2:9" ht="16.5" customHeight="1">
      <c r="B11" s="6"/>
      <c r="C11" s="6"/>
      <c r="D11" s="6"/>
      <c r="E11" s="6"/>
      <c r="F11" s="6"/>
      <c r="G11" s="6"/>
      <c r="H11" s="6"/>
      <c r="I11" s="6"/>
    </row>
    <row r="12" spans="2:9" ht="33" customHeight="1">
      <c r="B12" s="401" t="s">
        <v>4</v>
      </c>
      <c r="C12" s="401"/>
      <c r="D12" s="401"/>
      <c r="E12" s="401"/>
      <c r="F12" s="401"/>
      <c r="G12" s="401"/>
      <c r="H12" s="401"/>
      <c r="I12" s="401"/>
    </row>
    <row r="13" spans="2:9" ht="16.5" customHeight="1">
      <c r="B13" s="6"/>
      <c r="C13" s="6"/>
      <c r="D13" s="6"/>
      <c r="E13" s="6"/>
      <c r="F13" s="6"/>
      <c r="G13" s="6"/>
      <c r="H13" s="6"/>
      <c r="I13" s="6"/>
    </row>
    <row r="14" spans="2:9" ht="35.450000000000003" customHeight="1">
      <c r="B14" s="401" t="s">
        <v>5</v>
      </c>
      <c r="C14" s="401"/>
      <c r="D14" s="401"/>
      <c r="E14" s="401"/>
      <c r="F14" s="401"/>
      <c r="G14" s="401"/>
      <c r="H14" s="401"/>
      <c r="I14" s="401"/>
    </row>
    <row r="15" spans="2:9" ht="43.5" customHeight="1"/>
    <row r="16" spans="2:9" ht="0.95" customHeight="1">
      <c r="B16" s="396"/>
      <c r="C16" s="396"/>
      <c r="D16" s="396"/>
      <c r="E16" s="396"/>
      <c r="F16" s="396"/>
      <c r="G16" s="396"/>
      <c r="H16" s="396"/>
      <c r="I16" s="396"/>
    </row>
    <row r="17" spans="2:5" ht="43.5" customHeight="1"/>
    <row r="18" spans="2:5" ht="24" customHeight="1">
      <c r="B18" s="30" t="s">
        <v>6</v>
      </c>
    </row>
    <row r="19" spans="2:5" ht="16.5" customHeight="1"/>
    <row r="20" spans="2:5" ht="33" customHeight="1">
      <c r="B20" s="395" t="s">
        <v>7</v>
      </c>
      <c r="C20" s="395"/>
      <c r="D20" s="395"/>
      <c r="E20" s="395"/>
    </row>
    <row r="21" spans="2:5" ht="16.5" customHeight="1"/>
    <row r="22" spans="2:5" ht="16.5" customHeight="1"/>
    <row r="23" spans="2:5" ht="16.5" customHeight="1"/>
    <row r="24" spans="2:5" ht="43.5" customHeight="1"/>
    <row r="25" spans="2:5" ht="66" customHeight="1">
      <c r="B25" s="395" t="s">
        <v>8</v>
      </c>
      <c r="C25" s="395"/>
      <c r="D25" s="395"/>
      <c r="E25" s="395"/>
    </row>
    <row r="26" spans="2:5" ht="16.5" customHeight="1"/>
    <row r="27" spans="2:5" ht="16.5" customHeight="1"/>
    <row r="28" spans="2:5" ht="16.5" customHeight="1"/>
    <row r="29" spans="2:5" ht="43.5" customHeight="1"/>
    <row r="30" spans="2:5" ht="72.75" customHeight="1">
      <c r="B30" s="395" t="s">
        <v>9</v>
      </c>
      <c r="C30" s="395"/>
      <c r="D30" s="395"/>
      <c r="E30" s="395"/>
    </row>
    <row r="31" spans="2:5" ht="16.5" customHeight="1"/>
    <row r="32" spans="2:5" ht="16.5" customHeight="1"/>
    <row r="33" spans="2:5" ht="16.5" customHeight="1"/>
    <row r="34" spans="2:5" ht="16.5" customHeight="1"/>
    <row r="35" spans="2:5" ht="16.5" customHeight="1"/>
    <row r="36" spans="2:5" ht="16.5" customHeight="1"/>
    <row r="37" spans="2:5" ht="16.5" customHeight="1"/>
    <row r="38" spans="2:5" ht="16.5" customHeight="1"/>
    <row r="39" spans="2:5" ht="33" customHeight="1"/>
    <row r="40" spans="2:5" ht="45" customHeight="1">
      <c r="B40" s="31"/>
      <c r="C40" s="31"/>
      <c r="D40" s="31"/>
      <c r="E40" s="31"/>
    </row>
    <row r="41" spans="2:5" ht="58.5" customHeight="1">
      <c r="B41" s="395" t="s">
        <v>10</v>
      </c>
      <c r="C41" s="395"/>
      <c r="D41" s="395"/>
      <c r="E41" s="395"/>
    </row>
    <row r="42" spans="2:5" ht="16.5" customHeight="1">
      <c r="B42" s="31"/>
      <c r="C42" s="31"/>
      <c r="D42" s="31"/>
      <c r="E42" s="31"/>
    </row>
    <row r="43" spans="2:5" ht="16.5" customHeight="1">
      <c r="B43" s="31"/>
      <c r="C43" s="31"/>
      <c r="D43" s="31"/>
      <c r="E43" s="31"/>
    </row>
    <row r="44" spans="2:5" ht="16.5" customHeight="1">
      <c r="B44" s="31"/>
    </row>
    <row r="45" spans="2:5" ht="16.5" customHeight="1">
      <c r="B45" s="31"/>
      <c r="C45" s="31"/>
      <c r="D45" s="31"/>
      <c r="E45" s="31"/>
    </row>
    <row r="46" spans="2:5" ht="16.5" customHeight="1">
      <c r="B46" s="31"/>
      <c r="C46" s="31"/>
      <c r="D46" s="31"/>
      <c r="E46" s="31"/>
    </row>
    <row r="47" spans="2:5" ht="16.5" customHeight="1">
      <c r="B47" s="31"/>
      <c r="C47" s="31"/>
      <c r="D47" s="31"/>
      <c r="E47" s="31"/>
    </row>
    <row r="48" spans="2:5" ht="8.25" customHeight="1"/>
    <row r="49" spans="2:9" ht="43.5" customHeight="1"/>
    <row r="50" spans="2:9" ht="0.95" customHeight="1">
      <c r="B50" s="396"/>
      <c r="C50" s="396"/>
      <c r="D50" s="396"/>
      <c r="E50" s="396"/>
      <c r="F50" s="396"/>
      <c r="G50" s="396"/>
      <c r="H50" s="396"/>
      <c r="I50" s="396"/>
    </row>
    <row r="51" spans="2:9" ht="43.5" customHeight="1"/>
    <row r="52" spans="2:9" ht="24" customHeight="1">
      <c r="B52" s="30" t="s">
        <v>11</v>
      </c>
    </row>
    <row r="53" spans="2:9" ht="16.5" customHeight="1"/>
    <row r="54" spans="2:9" ht="49.5" customHeight="1">
      <c r="B54" s="395" t="s">
        <v>12</v>
      </c>
      <c r="C54" s="395"/>
      <c r="D54" s="395"/>
      <c r="E54" s="395"/>
    </row>
    <row r="55" spans="2:9" ht="13.5" customHeight="1">
      <c r="B55" s="31"/>
      <c r="C55" s="31"/>
      <c r="D55" s="31"/>
      <c r="E55" s="31"/>
    </row>
    <row r="56" spans="2:9" ht="43.5" customHeight="1"/>
    <row r="57" spans="2:9" ht="49.5" customHeight="1">
      <c r="B57" s="395" t="s">
        <v>13</v>
      </c>
      <c r="C57" s="395"/>
      <c r="D57" s="395"/>
      <c r="E57" s="395"/>
    </row>
    <row r="58" spans="2:9" ht="16.5" customHeight="1"/>
    <row r="59" spans="2:9" ht="21.75" customHeight="1"/>
    <row r="60" spans="2:9" ht="45" customHeight="1"/>
    <row r="61" spans="2:9" ht="90" customHeight="1">
      <c r="B61" s="395" t="s">
        <v>14</v>
      </c>
      <c r="C61" s="395"/>
      <c r="D61" s="395"/>
      <c r="E61" s="395"/>
    </row>
    <row r="62" spans="2:9" ht="16.5" customHeight="1"/>
    <row r="63" spans="2:9" ht="16.5" customHeight="1"/>
    <row r="64" spans="2:9" ht="16.5" customHeight="1"/>
    <row r="65" spans="2:5" ht="16.5" customHeight="1"/>
    <row r="66" spans="2:5" ht="16.5" customHeight="1"/>
    <row r="67" spans="2:5" ht="45" customHeight="1"/>
    <row r="68" spans="2:5" ht="37.5" customHeight="1">
      <c r="B68" s="395" t="s">
        <v>15</v>
      </c>
      <c r="C68" s="395"/>
      <c r="D68" s="395"/>
      <c r="E68" s="395"/>
    </row>
    <row r="69" spans="2:5" ht="16.5" customHeight="1"/>
    <row r="70" spans="2:5" ht="16.5" customHeight="1"/>
    <row r="71" spans="2:5" ht="16.5" customHeight="1"/>
    <row r="72" spans="2:5" ht="16.5" customHeight="1"/>
    <row r="73" spans="2:5" ht="12" customHeight="1"/>
    <row r="74" spans="2:5" ht="19.5" customHeight="1"/>
    <row r="75" spans="2:5" ht="45" customHeight="1"/>
    <row r="76" spans="2:5" ht="59.25" customHeight="1">
      <c r="B76" s="395" t="s">
        <v>16</v>
      </c>
      <c r="C76" s="395"/>
      <c r="D76" s="395"/>
      <c r="E76" s="395"/>
    </row>
    <row r="77" spans="2:5" ht="16.5" customHeight="1">
      <c r="B77" s="31"/>
      <c r="C77" s="31"/>
      <c r="D77" s="31"/>
      <c r="E77" s="31"/>
    </row>
    <row r="78" spans="2:5" ht="16.5" customHeight="1">
      <c r="B78" s="31"/>
      <c r="C78" s="31"/>
      <c r="D78" s="31"/>
      <c r="E78" s="31"/>
    </row>
    <row r="79" spans="2:5" ht="16.5" customHeight="1">
      <c r="B79" s="31"/>
      <c r="C79" s="31"/>
      <c r="D79" s="31"/>
      <c r="E79" s="31"/>
    </row>
    <row r="80" spans="2:5" ht="16.5" customHeight="1">
      <c r="B80" s="31"/>
      <c r="C80" s="31"/>
      <c r="D80" s="31"/>
      <c r="E80" s="31"/>
    </row>
    <row r="81" spans="2:9" ht="16.5" customHeight="1">
      <c r="B81" s="31"/>
      <c r="C81" s="31"/>
      <c r="D81" s="31"/>
      <c r="E81" s="31"/>
    </row>
    <row r="82" spans="2:9" ht="16.5" customHeight="1">
      <c r="B82" s="31"/>
      <c r="C82" s="31"/>
      <c r="D82" s="31"/>
      <c r="E82" s="31"/>
    </row>
    <row r="83" spans="2:9" ht="16.5" customHeight="1">
      <c r="B83" s="31"/>
      <c r="C83" s="31"/>
      <c r="D83" s="31"/>
      <c r="E83" s="31"/>
    </row>
    <row r="84" spans="2:9" ht="16.5" customHeight="1">
      <c r="B84" s="31"/>
      <c r="C84" s="31"/>
      <c r="D84" s="31"/>
      <c r="E84" s="31"/>
    </row>
    <row r="85" spans="2:9" ht="9" customHeight="1">
      <c r="B85" s="31"/>
      <c r="C85" s="31"/>
      <c r="D85" s="31"/>
      <c r="E85" s="31"/>
    </row>
    <row r="86" spans="2:9" ht="43.5" customHeight="1"/>
    <row r="87" spans="2:9" ht="0.95" customHeight="1">
      <c r="B87" s="396"/>
      <c r="C87" s="396"/>
      <c r="D87" s="396"/>
      <c r="E87" s="396"/>
      <c r="F87" s="396"/>
      <c r="G87" s="396"/>
      <c r="H87" s="396"/>
      <c r="I87" s="396"/>
    </row>
    <row r="88" spans="2:9" ht="43.5" customHeight="1"/>
    <row r="89" spans="2:9" ht="24" customHeight="1">
      <c r="B89" s="30" t="s">
        <v>17</v>
      </c>
    </row>
    <row r="90" spans="2:9" ht="16.5" customHeight="1"/>
    <row r="91" spans="2:9" ht="33" customHeight="1">
      <c r="B91" s="395" t="s">
        <v>18</v>
      </c>
      <c r="C91" s="395"/>
      <c r="D91" s="395"/>
      <c r="E91" s="395"/>
    </row>
    <row r="92" spans="2:9" ht="43.5" customHeight="1"/>
    <row r="93" spans="2:9" ht="0.95" customHeight="1">
      <c r="B93" s="396"/>
      <c r="C93" s="396"/>
      <c r="D93" s="396"/>
      <c r="E93" s="396"/>
      <c r="F93" s="396"/>
      <c r="G93" s="396"/>
      <c r="H93" s="396"/>
      <c r="I93" s="396"/>
    </row>
    <row r="94" spans="2:9" ht="43.5" customHeight="1"/>
    <row r="95" spans="2:9" ht="24" customHeight="1">
      <c r="B95" s="30" t="s">
        <v>19</v>
      </c>
    </row>
    <row r="96" spans="2:9" ht="16.5" customHeight="1"/>
    <row r="97" spans="2:9" ht="33" customHeight="1">
      <c r="B97" s="402" t="s">
        <v>20</v>
      </c>
      <c r="C97" s="403"/>
      <c r="D97" s="403"/>
      <c r="E97" s="403"/>
      <c r="F97" s="403"/>
      <c r="G97" s="403"/>
      <c r="H97" s="403"/>
      <c r="I97" s="403"/>
    </row>
    <row r="98" spans="2:9" ht="16.5" customHeight="1">
      <c r="B98" s="402"/>
      <c r="C98" s="403"/>
      <c r="D98" s="403"/>
      <c r="E98" s="403"/>
      <c r="F98" s="403"/>
      <c r="G98" s="403"/>
      <c r="H98" s="403"/>
      <c r="I98" s="403"/>
    </row>
    <row r="99" spans="2:9" ht="16.5" customHeight="1"/>
    <row r="100" spans="2:9" ht="16.5" customHeight="1"/>
    <row r="101" spans="2:9" ht="16.5" customHeight="1"/>
    <row r="102" spans="2:9" ht="16.5" customHeight="1"/>
    <row r="103" spans="2:9" ht="16.5" customHeight="1"/>
    <row r="104" spans="2:9" ht="16.5" customHeight="1"/>
    <row r="105" spans="2:9" ht="16.5" customHeight="1"/>
    <row r="106" spans="2:9" ht="16.5" customHeight="1"/>
    <row r="107" spans="2:9" ht="16.5" customHeight="1"/>
    <row r="108" spans="2:9" ht="16.5" customHeight="1"/>
    <row r="109" spans="2:9" ht="16.5" customHeight="1"/>
    <row r="110" spans="2:9" ht="16.5" customHeight="1"/>
    <row r="111" spans="2:9" ht="16.5" customHeight="1"/>
    <row r="112" spans="2:9"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spans="2:9" ht="16.5" customHeight="1"/>
    <row r="162" spans="2:9" ht="16.5" customHeight="1"/>
    <row r="163" spans="2:9" ht="16.5" customHeight="1"/>
    <row r="164" spans="2:9" ht="16.5" customHeight="1"/>
    <row r="165" spans="2:9" ht="16.5" customHeight="1"/>
    <row r="166" spans="2:9" ht="16.5" customHeight="1"/>
    <row r="167" spans="2:9" ht="16.5" customHeight="1"/>
    <row r="168" spans="2:9" ht="16.5" customHeight="1"/>
    <row r="169" spans="2:9" ht="16.5" customHeight="1"/>
    <row r="170" spans="2:9" ht="16.5" customHeight="1"/>
    <row r="171" spans="2:9" ht="43.5" customHeight="1"/>
    <row r="172" spans="2:9" ht="14.45" customHeight="1">
      <c r="B172" s="9">
        <v>1</v>
      </c>
    </row>
    <row r="173" spans="2:9" ht="57" customHeight="1">
      <c r="B173" s="398" t="s">
        <v>21</v>
      </c>
      <c r="C173" s="399"/>
      <c r="D173" s="399"/>
      <c r="E173" s="399"/>
      <c r="F173" s="399"/>
      <c r="G173" s="399"/>
      <c r="H173" s="399"/>
      <c r="I173" s="399"/>
    </row>
    <row r="174" spans="2:9" ht="43.5" customHeight="1">
      <c r="B174" s="10"/>
      <c r="C174" s="10"/>
      <c r="D174" s="10"/>
      <c r="E174" s="10"/>
      <c r="F174" s="10"/>
      <c r="G174" s="10"/>
      <c r="H174" s="10"/>
      <c r="I174" s="10"/>
    </row>
    <row r="175" spans="2:9" ht="57" customHeight="1">
      <c r="B175" s="400" t="s">
        <v>22</v>
      </c>
      <c r="C175" s="400"/>
      <c r="D175" s="400"/>
      <c r="E175" s="400"/>
      <c r="F175" s="400"/>
      <c r="G175" s="400"/>
      <c r="H175" s="400"/>
      <c r="I175" s="400"/>
    </row>
    <row r="176" spans="2:9">
      <c r="B176" s="6"/>
      <c r="C176" s="6"/>
      <c r="D176" s="6"/>
      <c r="E176" s="6"/>
      <c r="F176" s="6"/>
      <c r="G176" s="6"/>
      <c r="H176" s="6"/>
      <c r="I176" s="6"/>
    </row>
    <row r="177" spans="2:12" hidden="1">
      <c r="B177" s="6"/>
      <c r="E177" s="6"/>
      <c r="F177" s="6"/>
      <c r="G177" s="6"/>
      <c r="H177" s="6"/>
      <c r="I177" s="6"/>
    </row>
    <row r="178" spans="2:12" hidden="1">
      <c r="B178" s="2" t="s">
        <v>23</v>
      </c>
      <c r="C178" s="11"/>
    </row>
    <row r="179" spans="2:12" hidden="1">
      <c r="B179" s="5"/>
      <c r="C179" s="5" t="s">
        <v>24</v>
      </c>
      <c r="D179" s="5" t="s">
        <v>25</v>
      </c>
      <c r="E179" s="5" t="s">
        <v>26</v>
      </c>
      <c r="F179" s="5" t="s">
        <v>27</v>
      </c>
      <c r="G179" s="5" t="s">
        <v>28</v>
      </c>
      <c r="H179" s="5" t="s">
        <v>29</v>
      </c>
      <c r="I179" s="5" t="s">
        <v>30</v>
      </c>
    </row>
    <row r="180" spans="2:12" hidden="1">
      <c r="B180" s="5" t="s">
        <v>31</v>
      </c>
      <c r="C180" s="12" t="s">
        <v>32</v>
      </c>
      <c r="D180" s="12" t="s">
        <v>32</v>
      </c>
      <c r="E180" s="12" t="s">
        <v>32</v>
      </c>
      <c r="F180" s="12" t="s">
        <v>32</v>
      </c>
      <c r="G180" s="22" t="e">
        <f>H180/H183</f>
        <v>#REF!</v>
      </c>
      <c r="H180" s="16" t="e">
        <f>#REF!</f>
        <v>#REF!</v>
      </c>
      <c r="I180" s="12" t="s">
        <v>32</v>
      </c>
    </row>
    <row r="181" spans="2:12" hidden="1">
      <c r="B181" s="5"/>
      <c r="C181" s="5"/>
      <c r="D181" s="5"/>
      <c r="E181" s="5"/>
      <c r="F181" s="5"/>
      <c r="G181" s="5"/>
      <c r="H181" s="5"/>
      <c r="I181" s="5"/>
    </row>
    <row r="182" spans="2:12" hidden="1">
      <c r="B182" s="5" t="s">
        <v>33</v>
      </c>
      <c r="C182" s="12"/>
      <c r="D182" s="5"/>
      <c r="E182" s="5"/>
      <c r="F182" s="5"/>
      <c r="G182" s="5"/>
      <c r="H182" s="5"/>
      <c r="I182" s="5"/>
    </row>
    <row r="183" spans="2:12" hidden="1">
      <c r="B183" s="13" t="s">
        <v>34</v>
      </c>
      <c r="C183" s="14" t="e">
        <f>#REF!</f>
        <v>#REF!</v>
      </c>
      <c r="D183" s="14" t="e">
        <f>#REF!</f>
        <v>#REF!</v>
      </c>
      <c r="E183" s="14" t="e">
        <f>#REF!</f>
        <v>#REF!</v>
      </c>
      <c r="F183" s="14" t="e">
        <f>#REF!</f>
        <v>#REF!</v>
      </c>
      <c r="G183" s="12" t="s">
        <v>32</v>
      </c>
      <c r="H183" s="14" t="e">
        <f>#REF!</f>
        <v>#REF!</v>
      </c>
      <c r="I183" s="12" t="s">
        <v>32</v>
      </c>
    </row>
    <row r="184" spans="2:12" hidden="1">
      <c r="B184" s="13" t="s">
        <v>35</v>
      </c>
      <c r="C184" s="12" t="e">
        <f>IF(#REF!&lt;1,12,#REF!)</f>
        <v>#REF!</v>
      </c>
      <c r="D184" s="5" t="e">
        <f>IF(#REF!&lt;1,12,#REF!)</f>
        <v>#REF!</v>
      </c>
      <c r="E184" s="5" t="e">
        <f>IF(#REF!&lt;1,12,#REF!)</f>
        <v>#REF!</v>
      </c>
      <c r="F184" s="5" t="e">
        <f>IF(#REF!&lt;1,12,#REF!)</f>
        <v>#REF!</v>
      </c>
      <c r="G184" s="12" t="s">
        <v>32</v>
      </c>
      <c r="H184" s="12" t="s">
        <v>32</v>
      </c>
      <c r="I184" s="12" t="s">
        <v>32</v>
      </c>
    </row>
    <row r="185" spans="2:12" hidden="1">
      <c r="B185" s="13" t="s">
        <v>36</v>
      </c>
      <c r="C185" s="12" t="e">
        <f>#REF!</f>
        <v>#REF!</v>
      </c>
      <c r="D185" s="5" t="e">
        <f>#REF!</f>
        <v>#REF!</v>
      </c>
      <c r="E185" s="5" t="e">
        <f>#REF!</f>
        <v>#REF!</v>
      </c>
      <c r="F185" s="5" t="e">
        <f>#REF!</f>
        <v>#REF!</v>
      </c>
      <c r="G185" s="12" t="s">
        <v>32</v>
      </c>
      <c r="H185" s="5" t="e">
        <f>SUM(C185:F185)</f>
        <v>#REF!</v>
      </c>
      <c r="I185" s="12" t="s">
        <v>32</v>
      </c>
    </row>
    <row r="186" spans="2:12" hidden="1">
      <c r="B186" s="4" t="s">
        <v>37</v>
      </c>
      <c r="C186" s="14" t="e">
        <f>(C183/C184)*C185</f>
        <v>#REF!</v>
      </c>
      <c r="D186" s="14" t="e">
        <f>(D183/D184)*D185</f>
        <v>#REF!</v>
      </c>
      <c r="E186" s="14" t="e">
        <f>(E183/E184)*E185</f>
        <v>#REF!</v>
      </c>
      <c r="F186" s="14" t="e">
        <f>(F183/F184)*F185</f>
        <v>#REF!</v>
      </c>
      <c r="G186" s="12" t="s">
        <v>32</v>
      </c>
      <c r="H186" s="14" t="e">
        <f>SUM(C186:F186)</f>
        <v>#REF!</v>
      </c>
      <c r="I186" s="12" t="s">
        <v>32</v>
      </c>
    </row>
    <row r="187" spans="2:12" hidden="1">
      <c r="B187" s="4" t="s">
        <v>38</v>
      </c>
      <c r="C187" s="14" t="e">
        <f>C186/C183</f>
        <v>#REF!</v>
      </c>
      <c r="D187" s="14" t="e">
        <f>D186/D183</f>
        <v>#REF!</v>
      </c>
      <c r="E187" s="14" t="e">
        <f>E186/E183</f>
        <v>#REF!</v>
      </c>
      <c r="F187" s="14" t="e">
        <f>F186/F183</f>
        <v>#REF!</v>
      </c>
      <c r="G187" s="23" t="e">
        <f>SUM(C187:F187)</f>
        <v>#REF!</v>
      </c>
      <c r="H187" s="14" t="e">
        <f>G187*H183</f>
        <v>#REF!</v>
      </c>
      <c r="I187" s="12" t="s">
        <v>32</v>
      </c>
    </row>
    <row r="188" spans="2:12" hidden="1">
      <c r="B188" s="5"/>
      <c r="C188" s="5"/>
      <c r="D188" s="5"/>
      <c r="E188" s="5"/>
      <c r="F188" s="5"/>
      <c r="G188" s="5"/>
      <c r="H188" s="5"/>
      <c r="I188" s="5"/>
    </row>
    <row r="189" spans="2:12" hidden="1">
      <c r="B189" s="389" t="s">
        <v>39</v>
      </c>
      <c r="C189" s="390"/>
      <c r="D189" s="390"/>
      <c r="E189" s="390"/>
      <c r="F189" s="390"/>
      <c r="G189" s="390"/>
      <c r="H189" s="390"/>
      <c r="I189" s="391"/>
      <c r="J189" s="27" t="s">
        <v>40</v>
      </c>
    </row>
    <row r="190" spans="2:12" hidden="1">
      <c r="B190" s="13" t="s">
        <v>41</v>
      </c>
      <c r="C190" s="15" t="e">
        <f>$I190*C185</f>
        <v>#REF!</v>
      </c>
      <c r="D190" s="15" t="e">
        <f>$I190*D185</f>
        <v>#REF!</v>
      </c>
      <c r="E190" s="15">
        <v>0</v>
      </c>
      <c r="F190" s="15">
        <v>0</v>
      </c>
      <c r="G190" s="24" t="e">
        <f>SUM(C190:F190)</f>
        <v>#REF!</v>
      </c>
      <c r="H190" s="15" t="e">
        <f>G190*H$183</f>
        <v>#REF!</v>
      </c>
      <c r="I190" s="16" t="e">
        <f>#REF!</f>
        <v>#REF!</v>
      </c>
      <c r="J190" s="29" t="e">
        <f>C185+D185</f>
        <v>#REF!</v>
      </c>
      <c r="L190" s="3"/>
    </row>
    <row r="191" spans="2:12" hidden="1">
      <c r="B191" s="13" t="s">
        <v>42</v>
      </c>
      <c r="C191" s="15">
        <v>0</v>
      </c>
      <c r="D191" s="15">
        <v>0</v>
      </c>
      <c r="E191" s="15" t="e">
        <f>I191*E185</f>
        <v>#REF!</v>
      </c>
      <c r="F191" s="15">
        <v>0</v>
      </c>
      <c r="G191" s="24" t="e">
        <f>SUM(C191:F191)</f>
        <v>#REF!</v>
      </c>
      <c r="H191" s="15" t="e">
        <f>G191*H$183</f>
        <v>#REF!</v>
      </c>
      <c r="I191" s="16" t="e">
        <f>#REF!*#REF!</f>
        <v>#REF!</v>
      </c>
      <c r="J191" s="29" t="e">
        <f>E185</f>
        <v>#REF!</v>
      </c>
    </row>
    <row r="192" spans="2:12" hidden="1">
      <c r="B192" s="13" t="s">
        <v>43</v>
      </c>
      <c r="C192" s="15">
        <v>0</v>
      </c>
      <c r="D192" s="15">
        <v>0</v>
      </c>
      <c r="E192" s="15">
        <v>0</v>
      </c>
      <c r="F192" s="15" t="e">
        <f>I192*F185</f>
        <v>#REF!</v>
      </c>
      <c r="G192" s="24" t="e">
        <f>SUM(C192:F192)</f>
        <v>#REF!</v>
      </c>
      <c r="H192" s="15" t="e">
        <f>G192*H$183</f>
        <v>#REF!</v>
      </c>
      <c r="I192" s="16" t="e">
        <f>#REF!</f>
        <v>#REF!</v>
      </c>
      <c r="J192" s="29" t="e">
        <f>F185</f>
        <v>#REF!</v>
      </c>
    </row>
    <row r="193" spans="2:10" hidden="1">
      <c r="B193" s="19" t="s">
        <v>44</v>
      </c>
      <c r="C193" s="20" t="e">
        <f>SUM(C190:C192)</f>
        <v>#REF!</v>
      </c>
      <c r="D193" s="20" t="e">
        <f t="shared" ref="D193:F193" si="0">SUM(D190:D192)</f>
        <v>#REF!</v>
      </c>
      <c r="E193" s="20" t="e">
        <f t="shared" si="0"/>
        <v>#REF!</v>
      </c>
      <c r="F193" s="20" t="e">
        <f t="shared" si="0"/>
        <v>#REF!</v>
      </c>
      <c r="G193" s="25" t="e">
        <f>SUM(C193:F193)</f>
        <v>#REF!</v>
      </c>
      <c r="H193" s="20" t="e">
        <f>G193*H$183</f>
        <v>#REF!</v>
      </c>
      <c r="I193" s="20" t="s">
        <v>32</v>
      </c>
      <c r="J193" s="28" t="s">
        <v>32</v>
      </c>
    </row>
    <row r="194" spans="2:10" hidden="1">
      <c r="B194" s="389"/>
      <c r="C194" s="390"/>
      <c r="D194" s="390"/>
      <c r="E194" s="390"/>
      <c r="F194" s="390"/>
      <c r="G194" s="390"/>
      <c r="H194" s="390"/>
      <c r="I194" s="391"/>
      <c r="J194" s="26"/>
    </row>
    <row r="195" spans="2:10" hidden="1">
      <c r="B195" s="389" t="s">
        <v>45</v>
      </c>
      <c r="C195" s="390"/>
      <c r="D195" s="390"/>
      <c r="E195" s="390"/>
      <c r="F195" s="390"/>
      <c r="G195" s="390"/>
      <c r="H195" s="390"/>
      <c r="I195" s="391"/>
      <c r="J195" s="26"/>
    </row>
    <row r="196" spans="2:10" hidden="1">
      <c r="B196" s="13" t="s">
        <v>46</v>
      </c>
      <c r="C196" s="15">
        <v>0</v>
      </c>
      <c r="D196" s="15" t="e">
        <f>I196*D187</f>
        <v>#REF!</v>
      </c>
      <c r="E196" s="15">
        <v>0</v>
      </c>
      <c r="F196" s="15">
        <v>0</v>
      </c>
      <c r="G196" s="16" t="e">
        <f>SUM(C196:F196)</f>
        <v>#REF!</v>
      </c>
      <c r="H196" s="15" t="e">
        <f t="shared" ref="H196:H201" si="1">G196*H$183</f>
        <v>#REF!</v>
      </c>
      <c r="I196" s="16" t="e">
        <f>#REF!</f>
        <v>#REF!</v>
      </c>
      <c r="J196" s="29" t="e">
        <f>D187</f>
        <v>#REF!</v>
      </c>
    </row>
    <row r="197" spans="2:10" hidden="1">
      <c r="B197" s="13" t="s">
        <v>47</v>
      </c>
      <c r="C197" s="15">
        <v>0</v>
      </c>
      <c r="D197" s="15" t="e">
        <f>I197*D187</f>
        <v>#REF!</v>
      </c>
      <c r="E197" s="15">
        <v>0</v>
      </c>
      <c r="F197" s="15">
        <v>0</v>
      </c>
      <c r="G197" s="16" t="e">
        <f t="shared" ref="G197:G201" si="2">SUM(C197:F197)</f>
        <v>#REF!</v>
      </c>
      <c r="H197" s="15" t="e">
        <f t="shared" si="1"/>
        <v>#REF!</v>
      </c>
      <c r="I197" s="16" t="e">
        <f>#REF!</f>
        <v>#REF!</v>
      </c>
      <c r="J197" s="29" t="e">
        <f>D187</f>
        <v>#REF!</v>
      </c>
    </row>
    <row r="198" spans="2:10" hidden="1">
      <c r="B198" s="13" t="s">
        <v>48</v>
      </c>
      <c r="C198" s="15" t="e">
        <f>$I198*C187</f>
        <v>#REF!</v>
      </c>
      <c r="D198" s="15" t="e">
        <f>$I198*D187</f>
        <v>#REF!</v>
      </c>
      <c r="E198" s="15" t="e">
        <f>$I198*E187</f>
        <v>#REF!</v>
      </c>
      <c r="F198" s="15">
        <v>0</v>
      </c>
      <c r="G198" s="16" t="e">
        <f t="shared" si="2"/>
        <v>#REF!</v>
      </c>
      <c r="H198" s="15" t="e">
        <f t="shared" si="1"/>
        <v>#REF!</v>
      </c>
      <c r="I198" s="16" t="e">
        <f>#REF!</f>
        <v>#REF!</v>
      </c>
      <c r="J198" s="29" t="e">
        <f>C187+D187+E187</f>
        <v>#REF!</v>
      </c>
    </row>
    <row r="199" spans="2:10" hidden="1">
      <c r="B199" s="13" t="s">
        <v>49</v>
      </c>
      <c r="C199" s="15" t="e">
        <f>$I199*C187</f>
        <v>#REF!</v>
      </c>
      <c r="D199" s="15" t="e">
        <f>$I199*D187</f>
        <v>#REF!</v>
      </c>
      <c r="E199" s="15" t="e">
        <f>$I199*E187</f>
        <v>#REF!</v>
      </c>
      <c r="F199" s="15">
        <v>0</v>
      </c>
      <c r="G199" s="16" t="e">
        <f t="shared" si="2"/>
        <v>#REF!</v>
      </c>
      <c r="H199" s="15" t="e">
        <f t="shared" si="1"/>
        <v>#REF!</v>
      </c>
      <c r="I199" s="16" t="e">
        <f>#REF!</f>
        <v>#REF!</v>
      </c>
      <c r="J199" s="29" t="e">
        <f>C187+D187+E187</f>
        <v>#REF!</v>
      </c>
    </row>
    <row r="200" spans="2:10" hidden="1">
      <c r="B200" s="13" t="s">
        <v>50</v>
      </c>
      <c r="C200" s="15" t="e">
        <f>$I200*C187</f>
        <v>#REF!</v>
      </c>
      <c r="D200" s="15" t="e">
        <f>$I200*D187</f>
        <v>#REF!</v>
      </c>
      <c r="E200" s="15" t="e">
        <f>$I200*E187</f>
        <v>#REF!</v>
      </c>
      <c r="F200" s="15" t="e">
        <f>$I200*F187</f>
        <v>#REF!</v>
      </c>
      <c r="G200" s="16" t="e">
        <f t="shared" si="2"/>
        <v>#REF!</v>
      </c>
      <c r="H200" s="15" t="e">
        <f t="shared" si="1"/>
        <v>#REF!</v>
      </c>
      <c r="I200" s="16" t="e">
        <f>#REF!</f>
        <v>#REF!</v>
      </c>
      <c r="J200" s="29" t="e">
        <f>C187+D187+E187+F187</f>
        <v>#REF!</v>
      </c>
    </row>
    <row r="201" spans="2:10" hidden="1">
      <c r="B201" s="4" t="s">
        <v>44</v>
      </c>
      <c r="C201" s="15" t="e">
        <f>SUM(C196:C200)</f>
        <v>#REF!</v>
      </c>
      <c r="D201" s="15" t="e">
        <f t="shared" ref="D201:F201" si="3">SUM(D196:D200)</f>
        <v>#REF!</v>
      </c>
      <c r="E201" s="15" t="e">
        <f t="shared" si="3"/>
        <v>#REF!</v>
      </c>
      <c r="F201" s="15" t="e">
        <f t="shared" si="3"/>
        <v>#REF!</v>
      </c>
      <c r="G201" s="16" t="e">
        <f t="shared" si="2"/>
        <v>#REF!</v>
      </c>
      <c r="H201" s="15" t="e">
        <f t="shared" si="1"/>
        <v>#REF!</v>
      </c>
      <c r="I201" s="15" t="s">
        <v>32</v>
      </c>
    </row>
    <row r="202" spans="2:10" hidden="1">
      <c r="B202" s="17"/>
      <c r="C202" s="15"/>
      <c r="D202" s="5"/>
      <c r="E202" s="5"/>
      <c r="F202" s="5"/>
      <c r="G202" s="5"/>
      <c r="H202" s="5"/>
      <c r="I202" s="5"/>
    </row>
    <row r="203" spans="2:10" hidden="1">
      <c r="B203" s="4" t="s">
        <v>51</v>
      </c>
      <c r="C203" s="15" t="e">
        <f>C201+C193</f>
        <v>#REF!</v>
      </c>
      <c r="D203" s="15" t="e">
        <f t="shared" ref="D203:F203" si="4">D201+D193</f>
        <v>#REF!</v>
      </c>
      <c r="E203" s="15" t="e">
        <f t="shared" si="4"/>
        <v>#REF!</v>
      </c>
      <c r="F203" s="15" t="e">
        <f t="shared" si="4"/>
        <v>#REF!</v>
      </c>
      <c r="G203" s="16" t="e">
        <f>G201+G193</f>
        <v>#REF!</v>
      </c>
      <c r="H203" s="16" t="e">
        <f>H201+H193</f>
        <v>#REF!</v>
      </c>
      <c r="I203" s="5"/>
    </row>
    <row r="204" spans="2:10" hidden="1">
      <c r="B204" s="17"/>
      <c r="C204" s="15"/>
      <c r="D204" s="5"/>
      <c r="E204" s="5"/>
      <c r="F204" s="5"/>
      <c r="G204" s="5"/>
      <c r="H204" s="5"/>
      <c r="I204" s="5"/>
    </row>
    <row r="205" spans="2:10" hidden="1">
      <c r="B205" s="389" t="s">
        <v>52</v>
      </c>
      <c r="C205" s="390"/>
      <c r="D205" s="390"/>
      <c r="E205" s="390"/>
      <c r="F205" s="390"/>
      <c r="G205" s="390"/>
      <c r="H205" s="390"/>
      <c r="I205" s="391"/>
    </row>
    <row r="206" spans="2:10" hidden="1">
      <c r="B206" s="13" t="s">
        <v>53</v>
      </c>
      <c r="C206" s="18" t="e">
        <f>C185/$H185</f>
        <v>#REF!</v>
      </c>
      <c r="D206" s="18" t="e">
        <f>D185/$H185</f>
        <v>#REF!</v>
      </c>
      <c r="E206" s="18" t="e">
        <f>E185/$H185</f>
        <v>#REF!</v>
      </c>
      <c r="F206" s="18" t="e">
        <f>F185/$H185</f>
        <v>#REF!</v>
      </c>
      <c r="G206" s="5"/>
      <c r="H206" s="18" t="e">
        <f>SUM(C206:F206)</f>
        <v>#REF!</v>
      </c>
      <c r="I206" s="15" t="s">
        <v>32</v>
      </c>
    </row>
    <row r="207" spans="2:10" hidden="1">
      <c r="B207" s="13" t="s">
        <v>54</v>
      </c>
      <c r="C207" s="16" t="e">
        <f t="shared" ref="C207:F208" si="5">$I207*C$206</f>
        <v>#REF!</v>
      </c>
      <c r="D207" s="16" t="e">
        <f t="shared" si="5"/>
        <v>#REF!</v>
      </c>
      <c r="E207" s="16" t="e">
        <f t="shared" si="5"/>
        <v>#REF!</v>
      </c>
      <c r="F207" s="16" t="e">
        <f t="shared" si="5"/>
        <v>#REF!</v>
      </c>
      <c r="G207" s="16" t="e">
        <f>SUM(C207:F207)</f>
        <v>#REF!</v>
      </c>
      <c r="H207" s="16" t="e">
        <f>H183*I207</f>
        <v>#REF!</v>
      </c>
      <c r="I207" s="16" t="e">
        <f>((#REF!*#REF!)+(#REF!*#REF!)+(#REF!*#REF!)+(#REF!*#REF!)+(#REF!*#REF!)+(#REF!*#REF!))/12</f>
        <v>#REF!</v>
      </c>
    </row>
    <row r="208" spans="2:10" hidden="1">
      <c r="B208" s="13" t="s">
        <v>55</v>
      </c>
      <c r="C208" s="16" t="e">
        <f t="shared" si="5"/>
        <v>#REF!</v>
      </c>
      <c r="D208" s="16" t="e">
        <f t="shared" si="5"/>
        <v>#REF!</v>
      </c>
      <c r="E208" s="16" t="e">
        <f t="shared" si="5"/>
        <v>#REF!</v>
      </c>
      <c r="F208" s="16" t="e">
        <f t="shared" si="5"/>
        <v>#REF!</v>
      </c>
      <c r="G208" s="16" t="e">
        <f t="shared" ref="G208:G209" si="6">SUM(C208:F208)</f>
        <v>#REF!</v>
      </c>
      <c r="H208" s="16" t="e">
        <f>#REF!*#REF!</f>
        <v>#REF!</v>
      </c>
      <c r="I208" s="16" t="e">
        <f>H208/H183</f>
        <v>#REF!</v>
      </c>
    </row>
    <row r="209" spans="2:9" hidden="1">
      <c r="B209" s="5" t="s">
        <v>44</v>
      </c>
      <c r="C209" s="16" t="e">
        <f>SUM(C207:C208)</f>
        <v>#REF!</v>
      </c>
      <c r="D209" s="16" t="e">
        <f>SUM(D207:D208)</f>
        <v>#REF!</v>
      </c>
      <c r="E209" s="16" t="e">
        <f>SUM(E207:E208)</f>
        <v>#REF!</v>
      </c>
      <c r="F209" s="16" t="e">
        <f>SUM(F207:F208)</f>
        <v>#REF!</v>
      </c>
      <c r="G209" s="16" t="e">
        <f t="shared" si="6"/>
        <v>#REF!</v>
      </c>
      <c r="H209" s="16" t="e">
        <f>G209*H183</f>
        <v>#REF!</v>
      </c>
      <c r="I209" s="12" t="s">
        <v>32</v>
      </c>
    </row>
    <row r="210" spans="2:9" hidden="1">
      <c r="B210" s="389"/>
      <c r="C210" s="390"/>
      <c r="D210" s="390"/>
      <c r="E210" s="390"/>
      <c r="F210" s="390"/>
      <c r="G210" s="390"/>
      <c r="H210" s="390"/>
      <c r="I210" s="391"/>
    </row>
    <row r="211" spans="2:9" hidden="1">
      <c r="B211" s="5" t="s">
        <v>56</v>
      </c>
      <c r="C211" s="16" t="e">
        <f>C193+C201+C209</f>
        <v>#REF!</v>
      </c>
      <c r="D211" s="16" t="e">
        <f>D193+D201+D209</f>
        <v>#REF!</v>
      </c>
      <c r="E211" s="16" t="e">
        <f>E193+E201+E209</f>
        <v>#REF!</v>
      </c>
      <c r="F211" s="16" t="e">
        <f>F193+F201+F209</f>
        <v>#REF!</v>
      </c>
      <c r="G211" s="16" t="e">
        <f>SUM(C211:F211)</f>
        <v>#REF!</v>
      </c>
      <c r="H211" s="12" t="s">
        <v>32</v>
      </c>
      <c r="I211" s="12" t="s">
        <v>32</v>
      </c>
    </row>
    <row r="212" spans="2:9" hidden="1">
      <c r="B212" s="4" t="s">
        <v>57</v>
      </c>
      <c r="C212" s="15" t="e">
        <f>C211*$H183</f>
        <v>#REF!</v>
      </c>
      <c r="D212" s="15" t="e">
        <f>D211*$H183</f>
        <v>#REF!</v>
      </c>
      <c r="E212" s="15" t="e">
        <f>E211*$H183</f>
        <v>#REF!</v>
      </c>
      <c r="F212" s="15" t="e">
        <f>F211*$H183</f>
        <v>#REF!</v>
      </c>
      <c r="G212" s="16" t="e">
        <f>SUM(C212:F212)</f>
        <v>#REF!</v>
      </c>
      <c r="H212" s="16" t="e">
        <f>G212</f>
        <v>#REF!</v>
      </c>
      <c r="I212" s="12" t="s">
        <v>32</v>
      </c>
    </row>
    <row r="213" spans="2:9" hidden="1">
      <c r="B213" s="4" t="s">
        <v>58</v>
      </c>
      <c r="C213" s="15" t="e">
        <f>C212/C186</f>
        <v>#REF!</v>
      </c>
      <c r="D213" s="15" t="e">
        <f>D212/D186</f>
        <v>#REF!</v>
      </c>
      <c r="E213" s="15" t="e">
        <f>E212/E186</f>
        <v>#REF!</v>
      </c>
      <c r="F213" s="15" t="e">
        <f>F212/F186</f>
        <v>#REF!</v>
      </c>
      <c r="G213" s="16"/>
      <c r="H213" s="16" t="e">
        <f>H212/H186</f>
        <v>#REF!</v>
      </c>
      <c r="I213" s="12"/>
    </row>
    <row r="214" spans="2:9" hidden="1">
      <c r="B214" s="392" t="s">
        <v>32</v>
      </c>
      <c r="C214" s="393"/>
      <c r="D214" s="393"/>
      <c r="E214" s="393"/>
      <c r="F214" s="393"/>
      <c r="G214" s="393"/>
      <c r="H214" s="393"/>
      <c r="I214" s="394"/>
    </row>
    <row r="215" spans="2:9" hidden="1">
      <c r="B215" s="4" t="s">
        <v>59</v>
      </c>
      <c r="C215" s="15" t="e">
        <f>C214*$H185</f>
        <v>#REF!</v>
      </c>
      <c r="D215" s="15" t="e">
        <f>D214*$H185</f>
        <v>#REF!</v>
      </c>
      <c r="E215" s="15" t="e">
        <f>E214*$H185</f>
        <v>#REF!</v>
      </c>
      <c r="F215" s="15" t="e">
        <f>F214*$H185</f>
        <v>#REF!</v>
      </c>
      <c r="G215" s="16" t="e">
        <f>G180-G211</f>
        <v>#REF!</v>
      </c>
      <c r="H215" s="15" t="e">
        <f>H180-H212</f>
        <v>#REF!</v>
      </c>
      <c r="I215" s="12" t="s">
        <v>32</v>
      </c>
    </row>
    <row r="216" spans="2:9" hidden="1">
      <c r="B216" s="392"/>
      <c r="C216" s="393"/>
      <c r="D216" s="393"/>
      <c r="E216" s="393"/>
      <c r="F216" s="393"/>
      <c r="G216" s="393"/>
      <c r="H216" s="393"/>
      <c r="I216" s="394"/>
    </row>
    <row r="217" spans="2:9" hidden="1">
      <c r="B217" s="5" t="s">
        <v>60</v>
      </c>
      <c r="C217" s="21" t="e">
        <f>C185</f>
        <v>#REF!</v>
      </c>
      <c r="D217" s="21" t="e">
        <f t="shared" ref="D217:F217" si="7">D185</f>
        <v>#REF!</v>
      </c>
      <c r="E217" s="21" t="e">
        <f t="shared" si="7"/>
        <v>#REF!</v>
      </c>
      <c r="F217" s="21" t="e">
        <f t="shared" si="7"/>
        <v>#REF!</v>
      </c>
      <c r="G217" s="12" t="s">
        <v>32</v>
      </c>
      <c r="H217" s="12" t="s">
        <v>32</v>
      </c>
      <c r="I217" s="12" t="s">
        <v>32</v>
      </c>
    </row>
    <row r="218" spans="2:9" hidden="1">
      <c r="B218" s="5" t="s">
        <v>61</v>
      </c>
      <c r="C218" s="5" t="e">
        <f>(12/C184)*C185</f>
        <v>#REF!</v>
      </c>
      <c r="D218" s="5" t="e">
        <f t="shared" ref="D218:F218" si="8">(12/D184)*D185</f>
        <v>#REF!</v>
      </c>
      <c r="E218" s="5" t="e">
        <f t="shared" si="8"/>
        <v>#REF!</v>
      </c>
      <c r="F218" s="5" t="e">
        <f t="shared" si="8"/>
        <v>#REF!</v>
      </c>
      <c r="G218" s="12" t="s">
        <v>32</v>
      </c>
      <c r="H218" s="12" t="s">
        <v>32</v>
      </c>
      <c r="I218" s="12" t="s">
        <v>32</v>
      </c>
    </row>
    <row r="219" spans="2:9" hidden="1"/>
  </sheetData>
  <sheetProtection sheet="1" objects="1" scenarios="1"/>
  <mergeCells count="29">
    <mergeCell ref="B25:E25"/>
    <mergeCell ref="B4:I4"/>
    <mergeCell ref="B6:I6"/>
    <mergeCell ref="B173:I173"/>
    <mergeCell ref="B175:I175"/>
    <mergeCell ref="B10:I10"/>
    <mergeCell ref="B12:I12"/>
    <mergeCell ref="B14:I14"/>
    <mergeCell ref="B16:I16"/>
    <mergeCell ref="B20:E20"/>
    <mergeCell ref="B61:E61"/>
    <mergeCell ref="B97:I98"/>
    <mergeCell ref="B189:I189"/>
    <mergeCell ref="B194:I194"/>
    <mergeCell ref="B30:E30"/>
    <mergeCell ref="B50:I50"/>
    <mergeCell ref="B68:E68"/>
    <mergeCell ref="B91:E91"/>
    <mergeCell ref="B93:I93"/>
    <mergeCell ref="B87:I87"/>
    <mergeCell ref="B57:E57"/>
    <mergeCell ref="B54:E54"/>
    <mergeCell ref="B76:E76"/>
    <mergeCell ref="B41:E41"/>
    <mergeCell ref="B195:I195"/>
    <mergeCell ref="B205:I205"/>
    <mergeCell ref="B210:I210"/>
    <mergeCell ref="B214:I214"/>
    <mergeCell ref="B216:I216"/>
  </mergeCells>
  <hyperlinks>
    <hyperlink ref="B175:I175" location="'6. Program Budget Summary'!A1" display="'6. Program Budget Summary'!A1" xr:uid="{3D3B82E9-926B-4C81-B142-B9A021EFE132}"/>
    <hyperlink ref="B97:E98" location="'2. Program Setup'!A1" display="Click Here to Move On to Program Setup" xr:uid="{B56E5E52-A0A6-4AB7-B66D-B95D2ED8B8AD}"/>
  </hyperlinks>
  <pageMargins left="0.7" right="0.7" top="0.75" bottom="0.75" header="0.3" footer="0.3"/>
  <pageSetup scale="37" orientation="landscape"/>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EC3986-D6F7-4311-B3B6-6076361C24FF}">
  <sheetPr>
    <pageSetUpPr fitToPage="1"/>
  </sheetPr>
  <dimension ref="A2:P131"/>
  <sheetViews>
    <sheetView showGridLines="0" zoomScale="90" zoomScaleNormal="90" workbookViewId="0">
      <selection activeCell="B12" sqref="B12"/>
    </sheetView>
  </sheetViews>
  <sheetFormatPr defaultColWidth="8.7109375" defaultRowHeight="14.45" outlineLevelRow="1"/>
  <cols>
    <col min="1" max="1" width="8.7109375" style="1"/>
    <col min="2" max="2" width="50.140625" style="1" bestFit="1" customWidth="1"/>
    <col min="3" max="9" width="16.7109375" style="1" customWidth="1"/>
    <col min="10" max="10" width="8.7109375" style="1" customWidth="1"/>
    <col min="11" max="11" width="18.5703125" style="1" hidden="1" customWidth="1"/>
    <col min="12" max="16384" width="8.7109375" style="1"/>
  </cols>
  <sheetData>
    <row r="2" spans="2:10" ht="43.5" customHeight="1">
      <c r="B2" s="8" t="s">
        <v>62</v>
      </c>
    </row>
    <row r="4" spans="2:10" ht="39" customHeight="1">
      <c r="B4" s="397" t="s">
        <v>63</v>
      </c>
      <c r="C4" s="397"/>
      <c r="D4" s="397"/>
      <c r="E4" s="397"/>
      <c r="F4" s="397"/>
      <c r="G4" s="397"/>
      <c r="H4" s="397"/>
      <c r="I4" s="397"/>
    </row>
    <row r="5" spans="2:10" ht="14.45" customHeight="1">
      <c r="B5" s="7"/>
      <c r="C5" s="7"/>
      <c r="D5" s="7"/>
      <c r="E5" s="7"/>
      <c r="F5" s="7"/>
      <c r="G5" s="7"/>
      <c r="H5" s="7"/>
      <c r="I5" s="7"/>
    </row>
    <row r="6" spans="2:10" ht="0.95" customHeight="1">
      <c r="B6" s="396"/>
      <c r="C6" s="396"/>
      <c r="D6" s="396"/>
      <c r="E6" s="396"/>
      <c r="F6" s="396"/>
      <c r="G6" s="396"/>
      <c r="H6" s="396"/>
      <c r="I6" s="396"/>
    </row>
    <row r="7" spans="2:10" ht="43.5" customHeight="1"/>
    <row r="8" spans="2:10" ht="21.6">
      <c r="B8" s="162">
        <v>1</v>
      </c>
      <c r="C8" s="10"/>
      <c r="D8" s="10"/>
      <c r="E8" s="10"/>
      <c r="F8" s="10"/>
      <c r="G8" s="10"/>
      <c r="H8" s="10"/>
      <c r="I8" s="10"/>
    </row>
    <row r="9" spans="2:10" ht="57" customHeight="1">
      <c r="B9" s="398" t="s">
        <v>64</v>
      </c>
      <c r="C9" s="399"/>
      <c r="D9" s="399"/>
      <c r="E9" s="399"/>
      <c r="F9" s="399"/>
      <c r="G9" s="399"/>
      <c r="H9" s="399"/>
      <c r="I9" s="399"/>
    </row>
    <row r="10" spans="2:10" ht="57" customHeight="1">
      <c r="B10" s="435"/>
      <c r="C10" s="436"/>
      <c r="D10" s="436"/>
      <c r="E10" s="436"/>
      <c r="F10" s="436"/>
      <c r="G10" s="436"/>
      <c r="H10" s="436"/>
      <c r="I10" s="436"/>
    </row>
    <row r="11" spans="2:10" ht="43.5" customHeight="1">
      <c r="B11" s="10"/>
      <c r="C11" s="10"/>
      <c r="D11" s="10"/>
      <c r="E11" s="10"/>
      <c r="F11" s="10"/>
      <c r="G11" s="10"/>
      <c r="H11" s="10"/>
      <c r="I11" s="10"/>
    </row>
    <row r="12" spans="2:10" ht="21.6">
      <c r="B12" s="162">
        <v>2</v>
      </c>
    </row>
    <row r="13" spans="2:10" ht="57" customHeight="1">
      <c r="B13" s="398" t="s">
        <v>21</v>
      </c>
      <c r="C13" s="399"/>
      <c r="D13" s="399"/>
      <c r="E13" s="399"/>
      <c r="F13" s="399"/>
      <c r="G13" s="399"/>
      <c r="H13" s="399"/>
      <c r="I13" s="399"/>
    </row>
    <row r="14" spans="2:10" s="6" customFormat="1" ht="33" customHeight="1">
      <c r="B14" s="426" t="s">
        <v>65</v>
      </c>
      <c r="C14" s="426"/>
      <c r="D14" s="426"/>
      <c r="E14" s="426"/>
      <c r="F14" s="426" t="s">
        <v>66</v>
      </c>
      <c r="G14" s="426"/>
      <c r="H14" s="426"/>
      <c r="I14" s="426"/>
    </row>
    <row r="15" spans="2:10" ht="18" customHeight="1">
      <c r="B15" s="441"/>
      <c r="C15" s="441"/>
      <c r="D15" s="441"/>
      <c r="E15" s="441"/>
      <c r="F15" s="437"/>
      <c r="G15" s="437"/>
      <c r="H15" s="437"/>
      <c r="I15" s="437"/>
      <c r="J15" s="166"/>
    </row>
    <row r="16" spans="2:10" ht="18" customHeight="1">
      <c r="B16" s="458"/>
      <c r="C16" s="459"/>
      <c r="D16" s="459"/>
      <c r="E16" s="460"/>
      <c r="F16" s="445"/>
      <c r="G16" s="446"/>
      <c r="H16" s="446"/>
      <c r="I16" s="447"/>
      <c r="J16" s="178"/>
    </row>
    <row r="17" spans="2:10" ht="18" customHeight="1">
      <c r="B17" s="458"/>
      <c r="C17" s="459"/>
      <c r="D17" s="459"/>
      <c r="E17" s="460"/>
      <c r="F17" s="448"/>
      <c r="G17" s="449"/>
      <c r="H17" s="449"/>
      <c r="I17" s="450"/>
      <c r="J17" s="163"/>
    </row>
    <row r="18" spans="2:10" ht="18" customHeight="1">
      <c r="B18" s="458"/>
      <c r="C18" s="459"/>
      <c r="D18" s="459"/>
      <c r="E18" s="460"/>
      <c r="F18" s="448"/>
      <c r="G18" s="449"/>
      <c r="H18" s="449"/>
      <c r="I18" s="450"/>
      <c r="J18" s="163"/>
    </row>
    <row r="19" spans="2:10" ht="18" customHeight="1">
      <c r="B19" s="458"/>
      <c r="C19" s="459"/>
      <c r="D19" s="459"/>
      <c r="E19" s="460"/>
      <c r="F19" s="448"/>
      <c r="G19" s="449"/>
      <c r="H19" s="449"/>
      <c r="I19" s="450"/>
      <c r="J19" s="163"/>
    </row>
    <row r="20" spans="2:10" ht="18" customHeight="1">
      <c r="B20" s="458"/>
      <c r="C20" s="459"/>
      <c r="D20" s="459"/>
      <c r="E20" s="460"/>
      <c r="F20" s="448"/>
      <c r="G20" s="449"/>
      <c r="H20" s="449"/>
      <c r="I20" s="450"/>
      <c r="J20" s="163"/>
    </row>
    <row r="21" spans="2:10" ht="18" customHeight="1" thickBot="1">
      <c r="B21" s="455"/>
      <c r="C21" s="456"/>
      <c r="D21" s="456"/>
      <c r="E21" s="457"/>
      <c r="F21" s="451"/>
      <c r="G21" s="452"/>
      <c r="H21" s="452"/>
      <c r="I21" s="453"/>
      <c r="J21" s="163"/>
    </row>
    <row r="22" spans="2:10" ht="17.100000000000001" thickTop="1">
      <c r="B22" s="424" t="s">
        <v>67</v>
      </c>
      <c r="C22" s="424"/>
      <c r="D22" s="424"/>
      <c r="E22" s="424"/>
      <c r="F22" s="454">
        <f>SUM(F15:F21)</f>
        <v>0</v>
      </c>
      <c r="G22" s="454"/>
      <c r="H22" s="454"/>
      <c r="I22" s="454"/>
      <c r="J22" s="163"/>
    </row>
    <row r="23" spans="2:10" ht="43.5" customHeight="1"/>
    <row r="24" spans="2:10" ht="21.6">
      <c r="B24" s="162">
        <v>3</v>
      </c>
    </row>
    <row r="25" spans="2:10" ht="57" customHeight="1">
      <c r="B25" s="398" t="s">
        <v>68</v>
      </c>
      <c r="C25" s="399"/>
      <c r="D25" s="399"/>
      <c r="E25" s="399"/>
      <c r="F25" s="399"/>
      <c r="G25" s="399"/>
      <c r="H25" s="399"/>
      <c r="I25" s="399"/>
    </row>
    <row r="26" spans="2:10" s="6" customFormat="1" ht="33" customHeight="1">
      <c r="B26" s="461" t="s">
        <v>69</v>
      </c>
      <c r="C26" s="426"/>
      <c r="D26" s="426"/>
      <c r="E26" s="426" t="s">
        <v>70</v>
      </c>
      <c r="F26" s="426"/>
      <c r="G26" s="426"/>
      <c r="H26" s="426" t="s">
        <v>71</v>
      </c>
      <c r="I26" s="426"/>
    </row>
    <row r="27" spans="2:10" ht="16.5" customHeight="1">
      <c r="B27" s="443"/>
      <c r="C27" s="443"/>
      <c r="D27" s="443"/>
      <c r="E27" s="443"/>
      <c r="F27" s="443"/>
      <c r="G27" s="443"/>
      <c r="H27" s="444">
        <f>ROUND((E27-B27)/30.42,1)</f>
        <v>0</v>
      </c>
      <c r="I27" s="444"/>
    </row>
    <row r="28" spans="2:10" ht="43.5" customHeight="1">
      <c r="B28" s="10"/>
      <c r="C28" s="10"/>
      <c r="D28" s="10"/>
      <c r="E28" s="10"/>
      <c r="F28" s="10"/>
      <c r="G28" s="10"/>
      <c r="H28" s="10"/>
      <c r="I28" s="10"/>
    </row>
    <row r="29" spans="2:10" ht="21.6">
      <c r="B29" s="162">
        <v>4</v>
      </c>
      <c r="C29" s="10"/>
      <c r="D29" s="10"/>
      <c r="E29" s="10"/>
      <c r="F29" s="10"/>
      <c r="G29" s="10"/>
      <c r="H29" s="10"/>
      <c r="I29" s="10"/>
    </row>
    <row r="30" spans="2:10" ht="57" customHeight="1">
      <c r="B30" s="398" t="s">
        <v>72</v>
      </c>
      <c r="C30" s="399"/>
      <c r="D30" s="399"/>
      <c r="E30" s="399"/>
      <c r="F30" s="399"/>
      <c r="G30" s="399"/>
      <c r="H30" s="399"/>
      <c r="I30" s="399"/>
    </row>
    <row r="31" spans="2:10" s="6" customFormat="1" ht="33" customHeight="1">
      <c r="B31" s="426" t="s">
        <v>73</v>
      </c>
      <c r="C31" s="426"/>
      <c r="D31" s="426"/>
      <c r="E31" s="426"/>
      <c r="F31" s="426" t="s">
        <v>74</v>
      </c>
      <c r="G31" s="426"/>
      <c r="H31" s="426"/>
      <c r="I31" s="426"/>
    </row>
    <row r="32" spans="2:10" ht="16.5">
      <c r="B32" s="441"/>
      <c r="C32" s="441"/>
      <c r="D32" s="441"/>
      <c r="E32" s="441"/>
      <c r="F32" s="437"/>
      <c r="G32" s="437"/>
      <c r="H32" s="437"/>
      <c r="I32" s="437"/>
    </row>
    <row r="33" spans="2:9" ht="16.5">
      <c r="B33" s="441"/>
      <c r="C33" s="441"/>
      <c r="D33" s="441"/>
      <c r="E33" s="441"/>
      <c r="F33" s="437"/>
      <c r="G33" s="437"/>
      <c r="H33" s="437"/>
      <c r="I33" s="437"/>
    </row>
    <row r="34" spans="2:9" ht="16.5">
      <c r="B34" s="441"/>
      <c r="C34" s="441"/>
      <c r="D34" s="441"/>
      <c r="E34" s="441"/>
      <c r="F34" s="437"/>
      <c r="G34" s="437"/>
      <c r="H34" s="437"/>
      <c r="I34" s="437"/>
    </row>
    <row r="35" spans="2:9" ht="16.5">
      <c r="B35" s="441"/>
      <c r="C35" s="441"/>
      <c r="D35" s="441"/>
      <c r="E35" s="441"/>
      <c r="F35" s="437"/>
      <c r="G35" s="437"/>
      <c r="H35" s="437"/>
      <c r="I35" s="437"/>
    </row>
    <row r="36" spans="2:9" ht="16.5">
      <c r="B36" s="441"/>
      <c r="C36" s="441"/>
      <c r="D36" s="441"/>
      <c r="E36" s="441"/>
      <c r="F36" s="437"/>
      <c r="G36" s="437"/>
      <c r="H36" s="437"/>
      <c r="I36" s="437"/>
    </row>
    <row r="37" spans="2:9" ht="16.5">
      <c r="B37" s="441"/>
      <c r="C37" s="441"/>
      <c r="D37" s="441"/>
      <c r="E37" s="441"/>
      <c r="F37" s="437"/>
      <c r="G37" s="437"/>
      <c r="H37" s="437"/>
      <c r="I37" s="437"/>
    </row>
    <row r="38" spans="2:9" ht="43.5" customHeight="1">
      <c r="B38" s="10"/>
      <c r="C38" s="10"/>
      <c r="D38" s="10"/>
      <c r="E38" s="10"/>
      <c r="F38" s="10"/>
      <c r="G38" s="10"/>
      <c r="H38" s="10"/>
      <c r="I38" s="10"/>
    </row>
    <row r="39" spans="2:9" ht="21.6">
      <c r="B39" s="162">
        <v>5</v>
      </c>
      <c r="C39" s="10"/>
      <c r="D39" s="10"/>
      <c r="E39" s="10"/>
      <c r="F39" s="10"/>
      <c r="G39" s="10"/>
      <c r="H39" s="10"/>
      <c r="I39" s="10"/>
    </row>
    <row r="40" spans="2:9" ht="57" customHeight="1">
      <c r="B40" s="398" t="s">
        <v>75</v>
      </c>
      <c r="C40" s="399"/>
      <c r="D40" s="399"/>
      <c r="E40" s="399"/>
      <c r="F40" s="399"/>
      <c r="G40" s="399"/>
      <c r="H40" s="399"/>
      <c r="I40" s="399"/>
    </row>
    <row r="41" spans="2:9" s="6" customFormat="1" ht="33" customHeight="1">
      <c r="B41" s="426" t="s">
        <v>73</v>
      </c>
      <c r="C41" s="426"/>
      <c r="D41" s="426"/>
      <c r="E41" s="426"/>
      <c r="F41" s="426" t="s">
        <v>76</v>
      </c>
      <c r="G41" s="426"/>
      <c r="H41" s="426"/>
      <c r="I41" s="426"/>
    </row>
    <row r="42" spans="2:9" ht="16.5">
      <c r="B42" s="427" t="str">
        <f t="shared" ref="B42:B47" si="0">IF(B32="","",B32)</f>
        <v/>
      </c>
      <c r="C42" s="427"/>
      <c r="D42" s="427"/>
      <c r="E42" s="427"/>
      <c r="F42" s="442"/>
      <c r="G42" s="442"/>
      <c r="H42" s="442"/>
      <c r="I42" s="442"/>
    </row>
    <row r="43" spans="2:9" ht="16.5">
      <c r="B43" s="427" t="str">
        <f t="shared" si="0"/>
        <v/>
      </c>
      <c r="C43" s="427"/>
      <c r="D43" s="427"/>
      <c r="E43" s="427"/>
      <c r="F43" s="442"/>
      <c r="G43" s="442"/>
      <c r="H43" s="442"/>
      <c r="I43" s="442"/>
    </row>
    <row r="44" spans="2:9" ht="16.5">
      <c r="B44" s="427" t="str">
        <f t="shared" si="0"/>
        <v/>
      </c>
      <c r="C44" s="427"/>
      <c r="D44" s="427"/>
      <c r="E44" s="427"/>
      <c r="F44" s="442"/>
      <c r="G44" s="442"/>
      <c r="H44" s="442"/>
      <c r="I44" s="442"/>
    </row>
    <row r="45" spans="2:9" ht="16.5">
      <c r="B45" s="427" t="str">
        <f t="shared" si="0"/>
        <v/>
      </c>
      <c r="C45" s="427"/>
      <c r="D45" s="427"/>
      <c r="E45" s="427"/>
      <c r="F45" s="442"/>
      <c r="G45" s="442"/>
      <c r="H45" s="442"/>
      <c r="I45" s="442"/>
    </row>
    <row r="46" spans="2:9" ht="16.5">
      <c r="B46" s="427" t="str">
        <f t="shared" si="0"/>
        <v/>
      </c>
      <c r="C46" s="427"/>
      <c r="D46" s="427"/>
      <c r="E46" s="427"/>
      <c r="F46" s="442"/>
      <c r="G46" s="442"/>
      <c r="H46" s="442"/>
      <c r="I46" s="442"/>
    </row>
    <row r="47" spans="2:9" ht="16.5">
      <c r="B47" s="427" t="str">
        <f t="shared" si="0"/>
        <v/>
      </c>
      <c r="C47" s="427"/>
      <c r="D47" s="427"/>
      <c r="E47" s="427"/>
      <c r="F47" s="442"/>
      <c r="G47" s="442"/>
      <c r="H47" s="442"/>
      <c r="I47" s="442"/>
    </row>
    <row r="48" spans="2:9" ht="43.5" customHeight="1">
      <c r="B48" s="10"/>
      <c r="C48" s="10"/>
      <c r="D48" s="10"/>
      <c r="E48" s="10"/>
      <c r="F48" s="10"/>
      <c r="G48" s="10"/>
      <c r="H48" s="10"/>
      <c r="I48" s="10"/>
    </row>
    <row r="49" spans="2:11" ht="21.6">
      <c r="B49" s="162">
        <v>6</v>
      </c>
      <c r="C49" s="10"/>
      <c r="D49" s="10"/>
      <c r="E49" s="10"/>
      <c r="F49" s="10"/>
      <c r="G49" s="10"/>
      <c r="H49" s="10"/>
      <c r="I49" s="10"/>
    </row>
    <row r="50" spans="2:11" ht="57" customHeight="1">
      <c r="B50" s="398" t="s">
        <v>77</v>
      </c>
      <c r="C50" s="399"/>
      <c r="D50" s="399"/>
      <c r="E50" s="399"/>
      <c r="F50" s="399"/>
      <c r="G50" s="399"/>
      <c r="H50" s="399"/>
      <c r="I50" s="399"/>
    </row>
    <row r="51" spans="2:11" s="6" customFormat="1" ht="33" customHeight="1">
      <c r="B51" s="426" t="s">
        <v>73</v>
      </c>
      <c r="C51" s="426"/>
      <c r="D51" s="426"/>
      <c r="E51" s="426"/>
      <c r="F51" s="426" t="s">
        <v>78</v>
      </c>
      <c r="G51" s="426"/>
      <c r="H51" s="426"/>
      <c r="I51" s="426"/>
      <c r="K51" s="182" t="s">
        <v>79</v>
      </c>
    </row>
    <row r="52" spans="2:11" ht="16.5">
      <c r="B52" s="427" t="str">
        <f t="shared" ref="B52:B57" si="1">IF(B32="","",B32)</f>
        <v/>
      </c>
      <c r="C52" s="427"/>
      <c r="D52" s="427"/>
      <c r="E52" s="427"/>
      <c r="F52" s="440"/>
      <c r="G52" s="440"/>
      <c r="H52" s="440"/>
      <c r="I52" s="440"/>
      <c r="K52" s="5" t="str">
        <f>IF(F42*F52&lt;0.1,"",F42*F52)</f>
        <v/>
      </c>
    </row>
    <row r="53" spans="2:11" ht="16.5">
      <c r="B53" s="427" t="str">
        <f t="shared" si="1"/>
        <v/>
      </c>
      <c r="C53" s="427"/>
      <c r="D53" s="427"/>
      <c r="E53" s="427"/>
      <c r="F53" s="440"/>
      <c r="G53" s="440"/>
      <c r="H53" s="440"/>
      <c r="I53" s="440"/>
      <c r="K53" s="5" t="str">
        <f>IF(F43*F53&lt;0.1,"",F43*F53)</f>
        <v/>
      </c>
    </row>
    <row r="54" spans="2:11" ht="16.5">
      <c r="B54" s="427" t="str">
        <f t="shared" si="1"/>
        <v/>
      </c>
      <c r="C54" s="427"/>
      <c r="D54" s="427"/>
      <c r="E54" s="427"/>
      <c r="F54" s="440"/>
      <c r="G54" s="440"/>
      <c r="H54" s="440"/>
      <c r="I54" s="440"/>
      <c r="K54" s="5" t="str">
        <f t="shared" ref="K54:K57" si="2">IF(F44*F54&lt;0.1,"",F44*F54)</f>
        <v/>
      </c>
    </row>
    <row r="55" spans="2:11" ht="16.5">
      <c r="B55" s="427" t="str">
        <f t="shared" si="1"/>
        <v/>
      </c>
      <c r="C55" s="427"/>
      <c r="D55" s="427"/>
      <c r="E55" s="427"/>
      <c r="F55" s="440"/>
      <c r="G55" s="440"/>
      <c r="H55" s="440"/>
      <c r="I55" s="440"/>
      <c r="K55" s="5" t="str">
        <f t="shared" si="2"/>
        <v/>
      </c>
    </row>
    <row r="56" spans="2:11" ht="16.5">
      <c r="B56" s="427" t="str">
        <f t="shared" si="1"/>
        <v/>
      </c>
      <c r="C56" s="427"/>
      <c r="D56" s="427"/>
      <c r="E56" s="427"/>
      <c r="F56" s="440"/>
      <c r="G56" s="440"/>
      <c r="H56" s="440"/>
      <c r="I56" s="440"/>
      <c r="K56" s="5" t="str">
        <f t="shared" si="2"/>
        <v/>
      </c>
    </row>
    <row r="57" spans="2:11" ht="16.5">
      <c r="B57" s="427" t="str">
        <f t="shared" si="1"/>
        <v/>
      </c>
      <c r="C57" s="427"/>
      <c r="D57" s="427"/>
      <c r="E57" s="427"/>
      <c r="F57" s="440"/>
      <c r="G57" s="440"/>
      <c r="H57" s="440"/>
      <c r="I57" s="440"/>
      <c r="K57" s="5" t="str">
        <f t="shared" si="2"/>
        <v/>
      </c>
    </row>
    <row r="58" spans="2:11" ht="43.5" customHeight="1">
      <c r="B58" s="10"/>
      <c r="C58" s="10"/>
      <c r="D58" s="10"/>
      <c r="E58" s="10"/>
      <c r="F58" s="10"/>
      <c r="G58" s="10"/>
      <c r="H58" s="10"/>
      <c r="I58" s="10"/>
    </row>
    <row r="59" spans="2:11" ht="21.6">
      <c r="B59" s="162">
        <v>7</v>
      </c>
      <c r="C59" s="10"/>
      <c r="D59" s="10"/>
      <c r="E59" s="10"/>
      <c r="F59" s="10"/>
      <c r="G59" s="10"/>
      <c r="H59" s="10"/>
      <c r="I59" s="10"/>
    </row>
    <row r="60" spans="2:11" ht="57" customHeight="1">
      <c r="B60" s="398" t="s">
        <v>80</v>
      </c>
      <c r="C60" s="399"/>
      <c r="D60" s="399"/>
      <c r="E60" s="399"/>
      <c r="F60" s="399"/>
      <c r="G60" s="399"/>
      <c r="H60" s="399"/>
      <c r="I60" s="399"/>
    </row>
    <row r="61" spans="2:11" ht="57" customHeight="1">
      <c r="B61" s="435"/>
      <c r="C61" s="436"/>
      <c r="D61" s="436"/>
      <c r="E61" s="436"/>
      <c r="F61" s="436"/>
      <c r="G61" s="436"/>
      <c r="H61" s="436"/>
      <c r="I61" s="436"/>
    </row>
    <row r="62" spans="2:11" ht="43.5" customHeight="1">
      <c r="B62" s="10"/>
      <c r="C62" s="10"/>
      <c r="D62" s="10"/>
      <c r="E62" s="10"/>
      <c r="F62" s="10"/>
      <c r="G62" s="10"/>
      <c r="H62" s="10"/>
      <c r="I62" s="10"/>
    </row>
    <row r="63" spans="2:11" ht="21.6">
      <c r="B63" s="162">
        <v>8</v>
      </c>
      <c r="C63" s="10"/>
      <c r="D63" s="10"/>
      <c r="E63" s="10"/>
      <c r="F63" s="10"/>
      <c r="G63" s="10"/>
      <c r="H63" s="10"/>
      <c r="I63" s="10"/>
    </row>
    <row r="64" spans="2:11" ht="57" customHeight="1">
      <c r="B64" s="398" t="s">
        <v>81</v>
      </c>
      <c r="C64" s="399"/>
      <c r="D64" s="399"/>
      <c r="E64" s="399"/>
      <c r="F64" s="399"/>
      <c r="G64" s="399"/>
      <c r="H64" s="399"/>
      <c r="I64" s="399"/>
    </row>
    <row r="65" spans="1:16" ht="33" customHeight="1">
      <c r="B65" s="426" t="s">
        <v>82</v>
      </c>
      <c r="C65" s="426"/>
      <c r="D65" s="426"/>
      <c r="E65" s="426"/>
      <c r="F65" s="426" t="s">
        <v>83</v>
      </c>
      <c r="G65" s="426"/>
      <c r="H65" s="426"/>
      <c r="I65" s="426"/>
    </row>
    <row r="66" spans="1:16" ht="18" customHeight="1">
      <c r="B66" s="432" t="s">
        <v>84</v>
      </c>
      <c r="C66" s="433"/>
      <c r="D66" s="433"/>
      <c r="E66" s="434"/>
      <c r="F66" s="437"/>
      <c r="G66" s="437"/>
      <c r="H66" s="437"/>
      <c r="I66" s="437"/>
    </row>
    <row r="67" spans="1:16" ht="16.5">
      <c r="B67" s="432" t="s">
        <v>47</v>
      </c>
      <c r="C67" s="433"/>
      <c r="D67" s="433"/>
      <c r="E67" s="434"/>
      <c r="F67" s="437"/>
      <c r="G67" s="437"/>
      <c r="H67" s="437"/>
      <c r="I67" s="437"/>
    </row>
    <row r="68" spans="1:16" ht="16.5">
      <c r="B68" s="432" t="s">
        <v>85</v>
      </c>
      <c r="C68" s="433"/>
      <c r="D68" s="433"/>
      <c r="E68" s="434"/>
      <c r="F68" s="437"/>
      <c r="G68" s="437"/>
      <c r="H68" s="437"/>
      <c r="I68" s="437"/>
    </row>
    <row r="69" spans="1:16" ht="15.95" customHeight="1">
      <c r="A69" s="2"/>
      <c r="B69" s="468" t="s">
        <v>86</v>
      </c>
      <c r="C69" s="468"/>
      <c r="D69" s="468"/>
      <c r="E69" s="468"/>
      <c r="F69" s="468"/>
      <c r="G69" s="468"/>
      <c r="H69" s="468"/>
      <c r="I69" s="468"/>
    </row>
    <row r="70" spans="1:16" ht="15.95" customHeight="1">
      <c r="A70" s="2"/>
      <c r="B70" s="196" t="s">
        <v>87</v>
      </c>
      <c r="C70" s="197"/>
      <c r="D70" s="197"/>
      <c r="E70" s="197"/>
      <c r="F70" s="178"/>
      <c r="G70" s="178"/>
      <c r="H70" s="178"/>
      <c r="I70" s="198"/>
      <c r="O70" s="164"/>
      <c r="P70" s="165"/>
    </row>
    <row r="71" spans="1:16" ht="15.95" hidden="1" customHeight="1" outlineLevel="1">
      <c r="A71" s="2"/>
      <c r="B71" s="179"/>
      <c r="C71" s="180"/>
      <c r="D71" s="179"/>
      <c r="E71" s="179"/>
      <c r="I71" s="179"/>
      <c r="O71" s="164"/>
      <c r="P71" s="165"/>
    </row>
    <row r="72" spans="1:16" ht="57" hidden="1" customHeight="1" outlineLevel="1">
      <c r="A72" s="2"/>
      <c r="B72" s="179"/>
      <c r="F72" s="463" t="s">
        <v>88</v>
      </c>
      <c r="G72" s="464"/>
      <c r="H72" s="465"/>
      <c r="I72" s="179"/>
      <c r="O72" s="164"/>
      <c r="P72" s="165"/>
    </row>
    <row r="73" spans="1:16" ht="15.95" hidden="1" customHeight="1" outlineLevel="1">
      <c r="A73" s="2"/>
      <c r="B73" s="179"/>
      <c r="F73" s="193"/>
      <c r="G73" s="194"/>
      <c r="H73" s="195"/>
      <c r="I73" s="179"/>
      <c r="O73" s="164"/>
      <c r="P73" s="165"/>
    </row>
    <row r="74" spans="1:16" ht="15.75" hidden="1" customHeight="1" outlineLevel="1">
      <c r="A74" s="2"/>
      <c r="B74" s="179"/>
      <c r="F74" s="185" t="s">
        <v>89</v>
      </c>
      <c r="G74" s="186"/>
      <c r="H74" s="187"/>
      <c r="I74" s="179"/>
      <c r="O74" s="164"/>
      <c r="P74" s="165"/>
    </row>
    <row r="75" spans="1:16" ht="15.95" hidden="1" customHeight="1" outlineLevel="1">
      <c r="A75" s="2"/>
      <c r="B75" s="179"/>
      <c r="F75" s="188"/>
      <c r="G75" s="10"/>
      <c r="H75" s="187"/>
      <c r="I75" s="179"/>
      <c r="O75" s="164"/>
      <c r="P75" s="165"/>
    </row>
    <row r="76" spans="1:16" ht="32.1" hidden="1" customHeight="1" outlineLevel="1">
      <c r="A76" s="2"/>
      <c r="B76" s="179"/>
      <c r="F76" s="157" t="s">
        <v>90</v>
      </c>
      <c r="G76" s="157" t="s">
        <v>91</v>
      </c>
      <c r="H76" s="157" t="s">
        <v>92</v>
      </c>
      <c r="I76" s="179"/>
      <c r="O76" s="164"/>
      <c r="P76" s="165"/>
    </row>
    <row r="77" spans="1:16" ht="15.95" hidden="1" customHeight="1" outlineLevel="1">
      <c r="A77" s="2"/>
      <c r="B77" s="179"/>
      <c r="F77" s="189">
        <v>1</v>
      </c>
      <c r="G77" s="190"/>
      <c r="H77" s="135">
        <f t="shared" ref="H77:H88" si="3">$G$74*G77</f>
        <v>0</v>
      </c>
      <c r="I77" s="179"/>
      <c r="O77" s="164"/>
      <c r="P77" s="165"/>
    </row>
    <row r="78" spans="1:16" ht="15.95" hidden="1" customHeight="1" outlineLevel="1">
      <c r="A78" s="2"/>
      <c r="B78" s="179"/>
      <c r="F78" s="189">
        <f>F77+1</f>
        <v>2</v>
      </c>
      <c r="G78" s="190"/>
      <c r="H78" s="135">
        <f t="shared" si="3"/>
        <v>0</v>
      </c>
      <c r="I78" s="179"/>
      <c r="O78" s="164"/>
      <c r="P78" s="165"/>
    </row>
    <row r="79" spans="1:16" ht="15.95" hidden="1" customHeight="1" outlineLevel="1">
      <c r="A79" s="2"/>
      <c r="B79" s="179"/>
      <c r="F79" s="189">
        <f>F78+1</f>
        <v>3</v>
      </c>
      <c r="G79" s="190"/>
      <c r="H79" s="135">
        <f t="shared" si="3"/>
        <v>0</v>
      </c>
      <c r="I79" s="179"/>
      <c r="O79" s="164"/>
      <c r="P79" s="165"/>
    </row>
    <row r="80" spans="1:16" ht="15.95" hidden="1" customHeight="1" outlineLevel="1">
      <c r="A80" s="2"/>
      <c r="B80" s="179"/>
      <c r="F80" s="189">
        <f t="shared" ref="F80:F88" si="4">F79+1</f>
        <v>4</v>
      </c>
      <c r="G80" s="190"/>
      <c r="H80" s="135">
        <f t="shared" si="3"/>
        <v>0</v>
      </c>
      <c r="I80" s="179"/>
      <c r="O80" s="164"/>
      <c r="P80" s="165"/>
    </row>
    <row r="81" spans="1:16" ht="15.95" hidden="1" customHeight="1" outlineLevel="1">
      <c r="A81" s="2"/>
      <c r="B81" s="179"/>
      <c r="F81" s="189">
        <f t="shared" si="4"/>
        <v>5</v>
      </c>
      <c r="G81" s="190"/>
      <c r="H81" s="135">
        <f t="shared" si="3"/>
        <v>0</v>
      </c>
      <c r="I81" s="179"/>
      <c r="O81" s="164"/>
      <c r="P81" s="165"/>
    </row>
    <row r="82" spans="1:16" ht="15.95" hidden="1" customHeight="1" outlineLevel="1">
      <c r="A82" s="2"/>
      <c r="B82" s="179"/>
      <c r="F82" s="189">
        <f t="shared" si="4"/>
        <v>6</v>
      </c>
      <c r="G82" s="190"/>
      <c r="H82" s="135">
        <f t="shared" si="3"/>
        <v>0</v>
      </c>
      <c r="I82" s="179"/>
      <c r="O82" s="164"/>
      <c r="P82" s="165"/>
    </row>
    <row r="83" spans="1:16" ht="15.95" hidden="1" customHeight="1" outlineLevel="1">
      <c r="A83" s="2"/>
      <c r="B83" s="179"/>
      <c r="F83" s="189">
        <f t="shared" si="4"/>
        <v>7</v>
      </c>
      <c r="G83" s="190"/>
      <c r="H83" s="135">
        <f t="shared" si="3"/>
        <v>0</v>
      </c>
      <c r="I83" s="179"/>
      <c r="O83" s="164"/>
      <c r="P83" s="165"/>
    </row>
    <row r="84" spans="1:16" ht="15.95" hidden="1" customHeight="1" outlineLevel="1">
      <c r="A84" s="2"/>
      <c r="B84" s="179"/>
      <c r="F84" s="189">
        <f t="shared" si="4"/>
        <v>8</v>
      </c>
      <c r="G84" s="190"/>
      <c r="H84" s="135">
        <f t="shared" si="3"/>
        <v>0</v>
      </c>
      <c r="I84" s="179"/>
    </row>
    <row r="85" spans="1:16" ht="15.95" hidden="1" customHeight="1" outlineLevel="1">
      <c r="A85" s="2"/>
      <c r="B85" s="179"/>
      <c r="F85" s="189">
        <f t="shared" si="4"/>
        <v>9</v>
      </c>
      <c r="G85" s="190"/>
      <c r="H85" s="135">
        <f t="shared" si="3"/>
        <v>0</v>
      </c>
      <c r="I85" s="179"/>
    </row>
    <row r="86" spans="1:16" ht="15.95" hidden="1" customHeight="1" outlineLevel="1">
      <c r="A86" s="2"/>
      <c r="B86" s="179"/>
      <c r="F86" s="189">
        <f t="shared" si="4"/>
        <v>10</v>
      </c>
      <c r="G86" s="190"/>
      <c r="H86" s="135">
        <f t="shared" si="3"/>
        <v>0</v>
      </c>
      <c r="I86" s="179"/>
    </row>
    <row r="87" spans="1:16" ht="15.95" hidden="1" customHeight="1" outlineLevel="1">
      <c r="A87" s="2"/>
      <c r="B87" s="179"/>
      <c r="F87" s="189">
        <f t="shared" si="4"/>
        <v>11</v>
      </c>
      <c r="G87" s="190"/>
      <c r="H87" s="135">
        <f t="shared" si="3"/>
        <v>0</v>
      </c>
      <c r="I87" s="179"/>
    </row>
    <row r="88" spans="1:16" ht="15.95" hidden="1" customHeight="1" outlineLevel="1" thickBot="1">
      <c r="A88" s="2"/>
      <c r="B88" s="179"/>
      <c r="F88" s="191">
        <f t="shared" si="4"/>
        <v>12</v>
      </c>
      <c r="G88" s="192"/>
      <c r="H88" s="136">
        <f t="shared" si="3"/>
        <v>0</v>
      </c>
      <c r="I88" s="179"/>
    </row>
    <row r="89" spans="1:16" ht="15.95" hidden="1" customHeight="1" outlineLevel="1" thickTop="1">
      <c r="A89" s="2"/>
      <c r="B89" s="179"/>
      <c r="F89" s="466" t="s">
        <v>44</v>
      </c>
      <c r="G89" s="467"/>
      <c r="H89" s="137">
        <f>SUM(H77:H88)</f>
        <v>0</v>
      </c>
      <c r="I89" s="179"/>
    </row>
    <row r="90" spans="1:16" ht="15.95" hidden="1" customHeight="1" outlineLevel="1">
      <c r="A90" s="2"/>
      <c r="B90" s="179"/>
      <c r="F90" s="432" t="s">
        <v>93</v>
      </c>
      <c r="G90" s="434"/>
      <c r="H90" s="135">
        <f>H89/12</f>
        <v>0</v>
      </c>
      <c r="I90" s="179"/>
    </row>
    <row r="91" spans="1:16" ht="15.95" hidden="1" customHeight="1" outlineLevel="1">
      <c r="A91" s="2"/>
      <c r="B91" s="179"/>
      <c r="C91" s="180"/>
      <c r="D91" s="179"/>
      <c r="E91" s="179"/>
      <c r="F91" s="199" t="s">
        <v>94</v>
      </c>
      <c r="G91" s="3"/>
      <c r="H91" s="184"/>
      <c r="I91" s="179"/>
    </row>
    <row r="92" spans="1:16" ht="43.5" customHeight="1" collapsed="1">
      <c r="B92" s="10"/>
      <c r="C92" s="10"/>
      <c r="D92" s="10"/>
      <c r="E92" s="10"/>
      <c r="F92" s="10"/>
      <c r="G92" s="10"/>
      <c r="H92" s="10"/>
      <c r="I92" s="10"/>
    </row>
    <row r="93" spans="1:16" ht="21.6">
      <c r="B93" s="162">
        <v>9</v>
      </c>
      <c r="C93" s="10"/>
      <c r="D93" s="10"/>
      <c r="E93" s="10"/>
      <c r="F93" s="10"/>
      <c r="G93" s="10"/>
      <c r="H93" s="10"/>
      <c r="I93" s="10"/>
    </row>
    <row r="94" spans="1:16" ht="57" customHeight="1">
      <c r="B94" s="398" t="s">
        <v>95</v>
      </c>
      <c r="C94" s="399"/>
      <c r="D94" s="399"/>
      <c r="E94" s="399"/>
      <c r="F94" s="399"/>
      <c r="G94" s="399"/>
      <c r="H94" s="399"/>
      <c r="I94" s="399"/>
    </row>
    <row r="95" spans="1:16" ht="33" customHeight="1">
      <c r="B95" s="426" t="s">
        <v>96</v>
      </c>
      <c r="C95" s="426"/>
      <c r="D95" s="426"/>
      <c r="E95" s="426"/>
      <c r="F95" s="426" t="s">
        <v>97</v>
      </c>
      <c r="G95" s="426"/>
      <c r="H95" s="426"/>
      <c r="I95" s="426"/>
    </row>
    <row r="96" spans="1:16" ht="16.5">
      <c r="B96" s="427" t="s">
        <v>42</v>
      </c>
      <c r="C96" s="427"/>
      <c r="D96" s="427"/>
      <c r="E96" s="427"/>
      <c r="F96" s="438"/>
      <c r="G96" s="438"/>
      <c r="H96" s="438"/>
      <c r="I96" s="438"/>
    </row>
    <row r="97" spans="2:12" ht="16.5">
      <c r="B97" s="427" t="s">
        <v>98</v>
      </c>
      <c r="C97" s="427"/>
      <c r="D97" s="427"/>
      <c r="E97" s="427"/>
      <c r="F97" s="439"/>
      <c r="G97" s="439"/>
      <c r="H97" s="439"/>
      <c r="I97" s="439"/>
    </row>
    <row r="98" spans="2:12" ht="16.5">
      <c r="B98" s="427" t="s">
        <v>99</v>
      </c>
      <c r="C98" s="427"/>
      <c r="D98" s="427"/>
      <c r="E98" s="427"/>
      <c r="F98" s="437"/>
      <c r="G98" s="437"/>
      <c r="H98" s="437"/>
      <c r="I98" s="437"/>
    </row>
    <row r="99" spans="2:12" ht="16.5">
      <c r="B99" s="427" t="s">
        <v>48</v>
      </c>
      <c r="C99" s="427"/>
      <c r="D99" s="427"/>
      <c r="E99" s="427"/>
      <c r="F99" s="437"/>
      <c r="G99" s="437"/>
      <c r="H99" s="437"/>
      <c r="I99" s="437"/>
    </row>
    <row r="100" spans="2:12" ht="16.5">
      <c r="B100" s="427" t="s">
        <v>49</v>
      </c>
      <c r="C100" s="427"/>
      <c r="D100" s="427"/>
      <c r="E100" s="427"/>
      <c r="F100" s="437"/>
      <c r="G100" s="437"/>
      <c r="H100" s="437"/>
      <c r="I100" s="437"/>
    </row>
    <row r="101" spans="2:12" ht="16.5">
      <c r="B101" s="427" t="s">
        <v>50</v>
      </c>
      <c r="C101" s="427"/>
      <c r="D101" s="427"/>
      <c r="E101" s="427"/>
      <c r="F101" s="437"/>
      <c r="G101" s="437"/>
      <c r="H101" s="437"/>
      <c r="I101" s="437"/>
      <c r="L101" s="163"/>
    </row>
    <row r="102" spans="2:12" ht="30.95" customHeight="1">
      <c r="B102" s="422" t="s">
        <v>100</v>
      </c>
      <c r="C102" s="422"/>
      <c r="D102" s="422"/>
      <c r="E102" s="422"/>
      <c r="F102" s="422"/>
      <c r="G102" s="422"/>
      <c r="H102" s="422"/>
      <c r="I102" s="422"/>
    </row>
    <row r="103" spans="2:12" ht="43.5" customHeight="1">
      <c r="B103" s="10"/>
      <c r="C103" s="10"/>
      <c r="D103" s="10"/>
      <c r="E103" s="10"/>
      <c r="F103" s="10"/>
      <c r="G103" s="10"/>
      <c r="H103" s="10"/>
      <c r="I103" s="10"/>
    </row>
    <row r="104" spans="2:12" ht="21.6">
      <c r="B104" s="162">
        <v>10</v>
      </c>
      <c r="C104" s="10"/>
      <c r="D104" s="10"/>
      <c r="E104" s="10"/>
      <c r="F104" s="10"/>
      <c r="G104" s="10"/>
      <c r="H104" s="10"/>
      <c r="I104" s="10"/>
    </row>
    <row r="105" spans="2:12" ht="57" customHeight="1">
      <c r="B105" s="398" t="s">
        <v>101</v>
      </c>
      <c r="C105" s="399"/>
      <c r="D105" s="399"/>
      <c r="E105" s="399"/>
      <c r="F105" s="399"/>
      <c r="G105" s="399"/>
      <c r="H105" s="399"/>
      <c r="I105" s="399"/>
    </row>
    <row r="106" spans="2:12" ht="33" customHeight="1">
      <c r="B106" s="426" t="s">
        <v>102</v>
      </c>
      <c r="C106" s="426"/>
      <c r="D106" s="426"/>
      <c r="E106" s="426"/>
      <c r="F106" s="404" t="s">
        <v>103</v>
      </c>
      <c r="G106" s="431"/>
      <c r="H106" s="431"/>
      <c r="I106" s="405"/>
    </row>
    <row r="107" spans="2:12" ht="16.5">
      <c r="B107" s="427" t="s">
        <v>24</v>
      </c>
      <c r="C107" s="427"/>
      <c r="D107" s="427"/>
      <c r="E107" s="427"/>
      <c r="F107" s="428"/>
      <c r="G107" s="429"/>
      <c r="H107" s="429"/>
      <c r="I107" s="430"/>
    </row>
    <row r="108" spans="2:12" ht="16.5">
      <c r="B108" s="427" t="s">
        <v>25</v>
      </c>
      <c r="C108" s="427"/>
      <c r="D108" s="427"/>
      <c r="E108" s="427"/>
      <c r="F108" s="428"/>
      <c r="G108" s="429"/>
      <c r="H108" s="429"/>
      <c r="I108" s="430"/>
    </row>
    <row r="109" spans="2:12" ht="16.5">
      <c r="B109" s="427" t="s">
        <v>26</v>
      </c>
      <c r="C109" s="427"/>
      <c r="D109" s="427"/>
      <c r="E109" s="427"/>
      <c r="F109" s="428"/>
      <c r="G109" s="429"/>
      <c r="H109" s="429"/>
      <c r="I109" s="430"/>
    </row>
    <row r="110" spans="2:12" ht="16.5">
      <c r="B110" s="427" t="s">
        <v>104</v>
      </c>
      <c r="C110" s="427"/>
      <c r="D110" s="427"/>
      <c r="E110" s="427"/>
      <c r="F110" s="428"/>
      <c r="G110" s="429"/>
      <c r="H110" s="429"/>
      <c r="I110" s="430"/>
      <c r="L110" s="163"/>
    </row>
    <row r="111" spans="2:12" ht="47.25" customHeight="1">
      <c r="B111" s="422" t="s">
        <v>105</v>
      </c>
      <c r="C111" s="422"/>
      <c r="D111" s="422"/>
      <c r="E111" s="422"/>
      <c r="F111" s="422"/>
      <c r="G111" s="422"/>
      <c r="H111" s="422"/>
      <c r="I111" s="422"/>
    </row>
    <row r="112" spans="2:12" ht="43.5" customHeight="1">
      <c r="B112" s="10"/>
      <c r="C112" s="10"/>
      <c r="D112" s="10"/>
      <c r="E112" s="10"/>
      <c r="F112" s="10"/>
      <c r="G112" s="10"/>
      <c r="H112" s="10"/>
      <c r="I112" s="10"/>
    </row>
    <row r="113" spans="2:9" ht="21.6">
      <c r="B113" s="162">
        <v>11</v>
      </c>
      <c r="C113" s="10"/>
      <c r="D113" s="10"/>
      <c r="E113" s="10"/>
      <c r="F113" s="10"/>
      <c r="G113" s="10"/>
      <c r="H113" s="10"/>
      <c r="I113" s="10"/>
    </row>
    <row r="114" spans="2:9" ht="57" customHeight="1">
      <c r="B114" s="398" t="s">
        <v>106</v>
      </c>
      <c r="C114" s="399"/>
      <c r="D114" s="399"/>
      <c r="E114" s="399"/>
      <c r="F114" s="399"/>
      <c r="G114" s="399"/>
      <c r="H114" s="399"/>
      <c r="I114" s="399"/>
    </row>
    <row r="115" spans="2:9" ht="33" customHeight="1">
      <c r="B115" s="426" t="s">
        <v>107</v>
      </c>
      <c r="C115" s="426"/>
      <c r="D115" s="426"/>
      <c r="E115" s="426"/>
      <c r="F115" s="412" t="s">
        <v>108</v>
      </c>
      <c r="G115" s="413"/>
      <c r="H115" s="404" t="s">
        <v>109</v>
      </c>
      <c r="I115" s="405"/>
    </row>
    <row r="116" spans="2:9" ht="16.5">
      <c r="B116" s="427" t="s">
        <v>24</v>
      </c>
      <c r="C116" s="427"/>
      <c r="D116" s="427"/>
      <c r="E116" s="427"/>
      <c r="F116" s="414"/>
      <c r="G116" s="415"/>
      <c r="H116" s="406">
        <f>IFERROR((12/F107)*F116,0)</f>
        <v>0</v>
      </c>
      <c r="I116" s="407"/>
    </row>
    <row r="117" spans="2:9" ht="16.5">
      <c r="B117" s="427" t="s">
        <v>25</v>
      </c>
      <c r="C117" s="427"/>
      <c r="D117" s="427"/>
      <c r="E117" s="427"/>
      <c r="F117" s="414"/>
      <c r="G117" s="415"/>
      <c r="H117" s="406">
        <f t="shared" ref="H117:H119" si="5">IFERROR((12/F108)*F117,0)</f>
        <v>0</v>
      </c>
      <c r="I117" s="407"/>
    </row>
    <row r="118" spans="2:9" ht="16.5">
      <c r="B118" s="427" t="s">
        <v>26</v>
      </c>
      <c r="C118" s="427"/>
      <c r="D118" s="427"/>
      <c r="E118" s="427"/>
      <c r="F118" s="414"/>
      <c r="G118" s="415"/>
      <c r="H118" s="406">
        <f t="shared" si="5"/>
        <v>0</v>
      </c>
      <c r="I118" s="407"/>
    </row>
    <row r="119" spans="2:9" ht="18.95" thickBot="1">
      <c r="B119" s="423" t="s">
        <v>110</v>
      </c>
      <c r="C119" s="423"/>
      <c r="D119" s="423"/>
      <c r="E119" s="423"/>
      <c r="F119" s="416"/>
      <c r="G119" s="417"/>
      <c r="H119" s="406">
        <f t="shared" si="5"/>
        <v>0</v>
      </c>
      <c r="I119" s="407"/>
    </row>
    <row r="120" spans="2:9" ht="17.100000000000001" thickTop="1">
      <c r="B120" s="424" t="s">
        <v>44</v>
      </c>
      <c r="C120" s="424"/>
      <c r="D120" s="424"/>
      <c r="E120" s="424"/>
      <c r="F120" s="418">
        <f>SUM(F116:G119)</f>
        <v>0</v>
      </c>
      <c r="G120" s="419"/>
      <c r="H120" s="408">
        <f>SUM(H116:I119)</f>
        <v>0</v>
      </c>
      <c r="I120" s="409"/>
    </row>
    <row r="121" spans="2:9" ht="16.5">
      <c r="B121" s="427" t="s">
        <v>111</v>
      </c>
      <c r="C121" s="427"/>
      <c r="D121" s="427"/>
      <c r="E121" s="427"/>
      <c r="F121" s="420">
        <f>MIN(K52:K57)</f>
        <v>0</v>
      </c>
      <c r="G121" s="421"/>
      <c r="H121" s="410" t="s">
        <v>32</v>
      </c>
      <c r="I121" s="411"/>
    </row>
    <row r="122" spans="2:9" ht="32.450000000000003" customHeight="1">
      <c r="B122" s="422" t="s">
        <v>112</v>
      </c>
      <c r="C122" s="422"/>
      <c r="D122" s="422"/>
      <c r="E122" s="422"/>
      <c r="F122" s="422"/>
      <c r="G122" s="422"/>
      <c r="H122" s="422"/>
      <c r="I122" s="422"/>
    </row>
    <row r="123" spans="2:9" ht="17.25" customHeight="1">
      <c r="B123" s="422" t="s">
        <v>113</v>
      </c>
      <c r="C123" s="422"/>
      <c r="D123" s="422"/>
      <c r="E123" s="422"/>
      <c r="F123" s="422"/>
      <c r="G123" s="422"/>
      <c r="H123" s="422"/>
      <c r="I123" s="422"/>
    </row>
    <row r="124" spans="2:9" ht="32.450000000000003" customHeight="1">
      <c r="B124" s="462" t="s">
        <v>114</v>
      </c>
      <c r="C124" s="422"/>
      <c r="D124" s="422"/>
      <c r="E124" s="422"/>
      <c r="F124" s="422"/>
      <c r="G124" s="422"/>
      <c r="H124" s="422"/>
      <c r="I124" s="422"/>
    </row>
    <row r="125" spans="2:9" ht="43.5" customHeight="1">
      <c r="B125" s="10"/>
      <c r="C125" s="10"/>
      <c r="D125" s="10"/>
      <c r="E125" s="10"/>
      <c r="F125" s="10"/>
      <c r="G125" s="10"/>
      <c r="H125" s="10"/>
      <c r="I125" s="10"/>
    </row>
    <row r="126" spans="2:9" ht="57" customHeight="1">
      <c r="B126" s="425" t="s">
        <v>115</v>
      </c>
      <c r="C126" s="425"/>
      <c r="D126" s="425"/>
      <c r="E126" s="425"/>
      <c r="F126" s="425"/>
      <c r="G126" s="425"/>
      <c r="H126" s="425"/>
      <c r="I126" s="425"/>
    </row>
    <row r="127" spans="2:9" hidden="1">
      <c r="B127" s="6"/>
      <c r="C127" s="6"/>
      <c r="D127" s="6"/>
      <c r="E127" s="6"/>
      <c r="F127" s="6"/>
      <c r="G127" s="6"/>
      <c r="H127" s="6"/>
      <c r="I127" s="6"/>
    </row>
    <row r="128" spans="2:9" hidden="1">
      <c r="B128" s="183" t="s">
        <v>116</v>
      </c>
      <c r="C128" s="6"/>
      <c r="D128" s="6"/>
      <c r="E128" s="6"/>
      <c r="F128" s="6"/>
      <c r="G128" s="6"/>
      <c r="H128" s="6"/>
      <c r="I128" s="6"/>
    </row>
    <row r="129" spans="2:9" hidden="1">
      <c r="B129" s="5" t="s">
        <v>117</v>
      </c>
      <c r="D129" s="6"/>
      <c r="E129" s="6"/>
      <c r="F129" s="6"/>
      <c r="G129" s="6"/>
      <c r="H129" s="6"/>
      <c r="I129" s="6"/>
    </row>
    <row r="130" spans="2:9" hidden="1">
      <c r="B130" s="5" t="s">
        <v>118</v>
      </c>
      <c r="D130" s="6"/>
      <c r="E130" s="6"/>
      <c r="F130" s="6"/>
      <c r="G130" s="6"/>
      <c r="H130" s="6"/>
      <c r="I130" s="6"/>
    </row>
    <row r="131" spans="2:9" hidden="1">
      <c r="B131" s="6"/>
      <c r="E131" s="6"/>
      <c r="F131" s="6"/>
      <c r="G131" s="6"/>
      <c r="H131" s="6"/>
      <c r="I131" s="6"/>
    </row>
  </sheetData>
  <sheetProtection sheet="1" formatCells="0" formatColumns="0" formatRows="0" insertColumns="0" insertRows="0" insertHyperlinks="0" deleteColumns="0" deleteRows="0" sort="0" autoFilter="0" pivotTables="0"/>
  <mergeCells count="144">
    <mergeCell ref="B124:I124"/>
    <mergeCell ref="B123:I123"/>
    <mergeCell ref="F72:H72"/>
    <mergeCell ref="F89:G89"/>
    <mergeCell ref="F90:G90"/>
    <mergeCell ref="B69:I69"/>
    <mergeCell ref="B16:E16"/>
    <mergeCell ref="B19:E19"/>
    <mergeCell ref="F19:I19"/>
    <mergeCell ref="B18:E18"/>
    <mergeCell ref="F18:I18"/>
    <mergeCell ref="B17:E17"/>
    <mergeCell ref="F17:I17"/>
    <mergeCell ref="B31:E31"/>
    <mergeCell ref="F31:I31"/>
    <mergeCell ref="B32:E32"/>
    <mergeCell ref="B33:E33"/>
    <mergeCell ref="B34:E34"/>
    <mergeCell ref="B35:E35"/>
    <mergeCell ref="F32:I32"/>
    <mergeCell ref="F33:I33"/>
    <mergeCell ref="F34:I34"/>
    <mergeCell ref="F35:I35"/>
    <mergeCell ref="B40:I40"/>
    <mergeCell ref="B9:I9"/>
    <mergeCell ref="B10:I10"/>
    <mergeCell ref="B27:D27"/>
    <mergeCell ref="E27:G27"/>
    <mergeCell ref="H27:I27"/>
    <mergeCell ref="B95:E95"/>
    <mergeCell ref="F95:I95"/>
    <mergeCell ref="B25:I25"/>
    <mergeCell ref="B30:I30"/>
    <mergeCell ref="B13:I13"/>
    <mergeCell ref="F14:I14"/>
    <mergeCell ref="F15:I15"/>
    <mergeCell ref="F16:I16"/>
    <mergeCell ref="F20:I20"/>
    <mergeCell ref="F21:I21"/>
    <mergeCell ref="F22:I22"/>
    <mergeCell ref="B14:E14"/>
    <mergeCell ref="B15:E15"/>
    <mergeCell ref="B21:E21"/>
    <mergeCell ref="B22:E22"/>
    <mergeCell ref="B20:E20"/>
    <mergeCell ref="B26:D26"/>
    <mergeCell ref="E26:G26"/>
    <mergeCell ref="H26:I26"/>
    <mergeCell ref="B41:E41"/>
    <mergeCell ref="F36:I36"/>
    <mergeCell ref="F37:I37"/>
    <mergeCell ref="B50:I50"/>
    <mergeCell ref="B51:E51"/>
    <mergeCell ref="B52:E52"/>
    <mergeCell ref="F51:I51"/>
    <mergeCell ref="F52:I52"/>
    <mergeCell ref="B36:E36"/>
    <mergeCell ref="B37:E37"/>
    <mergeCell ref="F42:I42"/>
    <mergeCell ref="F43:I43"/>
    <mergeCell ref="F44:I44"/>
    <mergeCell ref="F45:I45"/>
    <mergeCell ref="F46:I46"/>
    <mergeCell ref="F47:I47"/>
    <mergeCell ref="B42:E42"/>
    <mergeCell ref="B43:E43"/>
    <mergeCell ref="B44:E44"/>
    <mergeCell ref="B45:E45"/>
    <mergeCell ref="B46:E46"/>
    <mergeCell ref="B47:E47"/>
    <mergeCell ref="F41:I41"/>
    <mergeCell ref="F97:I97"/>
    <mergeCell ref="F54:I54"/>
    <mergeCell ref="F55:I55"/>
    <mergeCell ref="F56:I56"/>
    <mergeCell ref="F57:I57"/>
    <mergeCell ref="B53:E53"/>
    <mergeCell ref="B54:E54"/>
    <mergeCell ref="B55:E55"/>
    <mergeCell ref="B56:E56"/>
    <mergeCell ref="B57:E57"/>
    <mergeCell ref="F53:I53"/>
    <mergeCell ref="F108:I108"/>
    <mergeCell ref="F109:I109"/>
    <mergeCell ref="B102:I102"/>
    <mergeCell ref="B67:E67"/>
    <mergeCell ref="B68:E68"/>
    <mergeCell ref="B94:I94"/>
    <mergeCell ref="B60:I60"/>
    <mergeCell ref="B61:I61"/>
    <mergeCell ref="B64:I64"/>
    <mergeCell ref="B66:E66"/>
    <mergeCell ref="F66:I66"/>
    <mergeCell ref="F67:I67"/>
    <mergeCell ref="F68:I68"/>
    <mergeCell ref="B96:E96"/>
    <mergeCell ref="B98:E98"/>
    <mergeCell ref="B99:E99"/>
    <mergeCell ref="B100:E100"/>
    <mergeCell ref="B101:E101"/>
    <mergeCell ref="F96:I96"/>
    <mergeCell ref="F98:I98"/>
    <mergeCell ref="F99:I99"/>
    <mergeCell ref="F100:I100"/>
    <mergeCell ref="F101:I101"/>
    <mergeCell ref="B97:E97"/>
    <mergeCell ref="B122:I122"/>
    <mergeCell ref="B119:E119"/>
    <mergeCell ref="B120:E120"/>
    <mergeCell ref="B126:I126"/>
    <mergeCell ref="B4:I4"/>
    <mergeCell ref="B6:I6"/>
    <mergeCell ref="B65:E65"/>
    <mergeCell ref="F65:I65"/>
    <mergeCell ref="B115:E115"/>
    <mergeCell ref="B116:E116"/>
    <mergeCell ref="B117:E117"/>
    <mergeCell ref="B118:E118"/>
    <mergeCell ref="B121:E121"/>
    <mergeCell ref="F110:I110"/>
    <mergeCell ref="B111:I111"/>
    <mergeCell ref="B114:I114"/>
    <mergeCell ref="B105:I105"/>
    <mergeCell ref="B106:E106"/>
    <mergeCell ref="B107:E107"/>
    <mergeCell ref="B108:E108"/>
    <mergeCell ref="B109:E109"/>
    <mergeCell ref="B110:E110"/>
    <mergeCell ref="F106:I106"/>
    <mergeCell ref="F107:I107"/>
    <mergeCell ref="H115:I115"/>
    <mergeCell ref="H116:I116"/>
    <mergeCell ref="H117:I117"/>
    <mergeCell ref="H118:I118"/>
    <mergeCell ref="H119:I119"/>
    <mergeCell ref="H120:I120"/>
    <mergeCell ref="H121:I121"/>
    <mergeCell ref="F115:G115"/>
    <mergeCell ref="F116:G116"/>
    <mergeCell ref="F117:G117"/>
    <mergeCell ref="F118:G118"/>
    <mergeCell ref="F119:G119"/>
    <mergeCell ref="F120:G120"/>
    <mergeCell ref="F121:G121"/>
  </mergeCells>
  <phoneticPr fontId="69" type="noConversion"/>
  <conditionalFormatting sqref="F120 H120">
    <cfRule type="expression" dxfId="8" priority="7">
      <formula>F120&gt;F121</formula>
    </cfRule>
  </conditionalFormatting>
  <dataValidations count="1">
    <dataValidation type="list" allowBlank="1" showInputMessage="1" showErrorMessage="1" sqref="B10:I10" xr:uid="{0B678B29-000D-43B8-9978-829385F5D9E1}">
      <formula1>$B$129:$B$130</formula1>
    </dataValidation>
  </dataValidations>
  <hyperlinks>
    <hyperlink ref="B69" r:id="rId1" display="* Click This Link to lookup 2023 HUD FMR" xr:uid="{0EC42378-BE1D-42FE-A810-191D15C74ACA}"/>
    <hyperlink ref="B126:I126" location="'3. Program Budget Summary'!A1" display="'3. Program Budget Summary'!A1" xr:uid="{D152ADCC-44D1-4D9C-A7B9-1FF85D2F44FE}"/>
  </hyperlinks>
  <pageMargins left="0.7" right="0.7" top="0.75" bottom="0.75" header="0.3" footer="0.3"/>
  <pageSetup scale="37"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B8ABC-EA97-4881-BAC3-090C7942D245}">
  <sheetPr>
    <pageSetUpPr fitToPage="1"/>
  </sheetPr>
  <dimension ref="A2:T128"/>
  <sheetViews>
    <sheetView showGridLines="0" zoomScale="90" zoomScaleNormal="90" workbookViewId="0">
      <selection activeCell="B86" sqref="B86:C86"/>
    </sheetView>
  </sheetViews>
  <sheetFormatPr defaultColWidth="8.7109375" defaultRowHeight="16.5"/>
  <cols>
    <col min="1" max="1" width="8.7109375" style="32"/>
    <col min="2" max="9" width="21.7109375" style="32" customWidth="1"/>
    <col min="10" max="10" width="8.7109375" style="32" customWidth="1"/>
    <col min="11" max="11" width="14.5703125" style="32" hidden="1" customWidth="1"/>
    <col min="12" max="21" width="8.7109375" style="32" customWidth="1"/>
    <col min="22" max="16384" width="8.7109375" style="32"/>
  </cols>
  <sheetData>
    <row r="2" spans="1:18" ht="43.5" customHeight="1">
      <c r="B2" s="533" t="s">
        <v>119</v>
      </c>
      <c r="C2" s="533"/>
      <c r="D2" s="533"/>
      <c r="E2" s="533"/>
      <c r="F2" s="533"/>
      <c r="G2" s="533"/>
      <c r="H2" s="533"/>
      <c r="I2" s="533"/>
    </row>
    <row r="3" spans="1:18" ht="14.45" customHeight="1">
      <c r="B3" s="36"/>
      <c r="C3" s="36"/>
      <c r="D3" s="36"/>
      <c r="E3" s="36"/>
      <c r="F3" s="36"/>
      <c r="G3" s="36"/>
      <c r="H3" s="36"/>
      <c r="I3" s="36"/>
    </row>
    <row r="4" spans="1:18" ht="18.75">
      <c r="A4" s="37"/>
      <c r="B4" s="534" t="s">
        <v>120</v>
      </c>
      <c r="C4" s="534"/>
      <c r="D4" s="534"/>
      <c r="E4" s="534"/>
      <c r="F4" s="534"/>
      <c r="G4" s="534"/>
      <c r="H4" s="534"/>
      <c r="I4" s="534"/>
    </row>
    <row r="5" spans="1:18" ht="14.45" customHeight="1">
      <c r="A5" s="37"/>
      <c r="F5" s="38"/>
    </row>
    <row r="6" spans="1:18" ht="0.95" customHeight="1">
      <c r="A6" s="37"/>
      <c r="B6" s="535"/>
      <c r="C6" s="535"/>
      <c r="D6" s="535"/>
      <c r="E6" s="535"/>
      <c r="F6" s="535"/>
      <c r="G6" s="535"/>
      <c r="H6" s="535"/>
      <c r="I6" s="535"/>
    </row>
    <row r="7" spans="1:18" ht="16.5" hidden="1" customHeight="1">
      <c r="A7" s="37"/>
      <c r="B7" s="39"/>
      <c r="C7" s="39"/>
      <c r="D7" s="39"/>
      <c r="E7" s="39"/>
      <c r="F7" s="40"/>
      <c r="G7" s="40"/>
      <c r="H7" s="40"/>
      <c r="I7" s="40"/>
      <c r="J7" s="41"/>
    </row>
    <row r="8" spans="1:18" ht="16.5" hidden="1" customHeight="1">
      <c r="A8" s="37"/>
      <c r="B8" s="42" t="s">
        <v>121</v>
      </c>
      <c r="F8" s="40"/>
      <c r="G8" s="40"/>
      <c r="I8" s="40"/>
      <c r="J8" s="43" t="s">
        <v>122</v>
      </c>
      <c r="K8" s="44"/>
      <c r="L8" s="45"/>
      <c r="N8" s="43" t="s">
        <v>123</v>
      </c>
      <c r="O8" s="44"/>
      <c r="P8" s="44"/>
      <c r="Q8" s="44"/>
      <c r="R8" s="45"/>
    </row>
    <row r="9" spans="1:18" ht="14.45" hidden="1" customHeight="1">
      <c r="A9" s="37"/>
      <c r="B9" s="524"/>
      <c r="C9" s="525"/>
      <c r="D9" s="46" t="s">
        <v>124</v>
      </c>
      <c r="E9" s="46" t="s">
        <v>125</v>
      </c>
      <c r="F9" s="46" t="s">
        <v>126</v>
      </c>
      <c r="G9" s="47" t="s">
        <v>127</v>
      </c>
      <c r="H9" s="47" t="s">
        <v>128</v>
      </c>
      <c r="I9" s="40"/>
      <c r="J9" s="48" t="s">
        <v>124</v>
      </c>
      <c r="L9" s="49"/>
      <c r="N9" s="159">
        <f>F10</f>
        <v>0</v>
      </c>
      <c r="O9" s="32" t="s">
        <v>129</v>
      </c>
      <c r="R9" s="49"/>
    </row>
    <row r="10" spans="1:18" ht="16.5" hidden="1" customHeight="1">
      <c r="A10" s="37"/>
      <c r="B10" s="526" t="s">
        <v>130</v>
      </c>
      <c r="C10" s="527"/>
      <c r="D10" s="50">
        <v>1</v>
      </c>
      <c r="E10" s="50">
        <v>12</v>
      </c>
      <c r="F10" s="51">
        <f>'6. Quick Program Budget'!F77</f>
        <v>0</v>
      </c>
      <c r="G10" s="52" cm="1">
        <f t="array" ref="G10">_xlfn.IFS(B33="Monthly",D10,B33="Annual",E10,B33="Full Program Duration",F10)</f>
        <v>0</v>
      </c>
      <c r="H10" s="52">
        <v>1</v>
      </c>
      <c r="I10" s="40"/>
      <c r="J10" s="48" t="s">
        <v>125</v>
      </c>
      <c r="L10" s="49"/>
      <c r="N10" s="159">
        <f>'6. Quick Program Budget'!J91</f>
        <v>0</v>
      </c>
      <c r="O10" s="32" t="s">
        <v>131</v>
      </c>
      <c r="R10" s="49"/>
    </row>
    <row r="11" spans="1:18" ht="16.5" hidden="1" customHeight="1">
      <c r="A11" s="37"/>
      <c r="I11" s="40"/>
      <c r="J11" s="48" t="s">
        <v>129</v>
      </c>
      <c r="L11" s="49"/>
      <c r="N11" s="160">
        <f>'6. Quick Program Budget'!J120</f>
        <v>0</v>
      </c>
      <c r="O11" s="32" t="s">
        <v>58</v>
      </c>
      <c r="R11" s="49"/>
    </row>
    <row r="12" spans="1:18" ht="16.5" hidden="1" customHeight="1">
      <c r="A12" s="37"/>
      <c r="I12" s="40"/>
      <c r="J12" s="53"/>
      <c r="K12" s="54"/>
      <c r="L12" s="55"/>
      <c r="N12" s="161" t="e">
        <f>'6. Quick Program Budget'!J123</f>
        <v>#DIV/0!</v>
      </c>
      <c r="O12" s="54" t="e">
        <f>IF(N12&gt;0,CONCATENATE(" per participant and a total budget surplus of ",TEXT(N12,"$#,##0"),"."),CONCATENATE(" per participant and a total budget deficit of ",TEXT(N12,"$#,##0"),"."))</f>
        <v>#DIV/0!</v>
      </c>
      <c r="P12" s="54"/>
      <c r="Q12" s="54"/>
      <c r="R12" s="55"/>
    </row>
    <row r="13" spans="1:18" ht="16.5" hidden="1" customHeight="1">
      <c r="A13" s="37"/>
      <c r="I13" s="40"/>
      <c r="J13" s="41"/>
    </row>
    <row r="14" spans="1:18" ht="43.5" customHeight="1">
      <c r="A14" s="37"/>
    </row>
    <row r="15" spans="1:18" s="58" customFormat="1" ht="16.5" customHeight="1">
      <c r="A15" s="56"/>
      <c r="B15" s="57">
        <v>1</v>
      </c>
    </row>
    <row r="16" spans="1:18" ht="57" customHeight="1">
      <c r="A16" s="37"/>
      <c r="B16" s="523" t="s">
        <v>132</v>
      </c>
      <c r="C16" s="523"/>
      <c r="D16" s="523"/>
      <c r="E16" s="523"/>
      <c r="F16" s="523"/>
      <c r="G16" s="523"/>
      <c r="H16" s="523"/>
      <c r="I16" s="523"/>
    </row>
    <row r="17" spans="1:20" ht="57" customHeight="1">
      <c r="B17" s="540" t="e">
        <f>CONCATENATE("Based on your assumptions in the Program Setup tab, within ",TEXT('3. Program Budget Summary'!N9,"#,##0")," months you will serve ",TEXT('3. Program Budget Summary'!N10,"#,##0")," total participants at an average cost of ",TEXT('3. Program Budget Summary'!N11,"$#,##0"),'3. Program Budget Summary'!O12)</f>
        <v>#DIV/0!</v>
      </c>
      <c r="C17" s="541"/>
      <c r="D17" s="541"/>
      <c r="E17" s="541"/>
      <c r="F17" s="541"/>
      <c r="G17" s="541"/>
      <c r="H17" s="541"/>
      <c r="I17" s="542"/>
      <c r="J17" s="41"/>
    </row>
    <row r="18" spans="1:20" ht="43.5" customHeight="1">
      <c r="A18" s="37"/>
      <c r="B18" s="536"/>
      <c r="C18" s="536"/>
      <c r="D18" s="536"/>
      <c r="E18" s="536"/>
      <c r="F18" s="536"/>
      <c r="G18" s="536"/>
      <c r="H18" s="536"/>
      <c r="I18" s="536"/>
    </row>
    <row r="19" spans="1:20" ht="16.5" customHeight="1">
      <c r="A19" s="37"/>
      <c r="B19" s="131">
        <v>2</v>
      </c>
      <c r="C19" s="132"/>
      <c r="D19" s="132"/>
      <c r="E19" s="132"/>
      <c r="F19" s="132"/>
      <c r="G19" s="10"/>
      <c r="H19" s="133"/>
      <c r="I19" s="133"/>
    </row>
    <row r="20" spans="1:20" ht="55.5" customHeight="1">
      <c r="A20" s="37"/>
      <c r="B20" s="537" t="s">
        <v>133</v>
      </c>
      <c r="C20" s="538"/>
      <c r="D20" s="538"/>
      <c r="E20" s="538"/>
      <c r="F20" s="538"/>
      <c r="G20" s="538"/>
      <c r="H20" s="538"/>
      <c r="I20" s="538"/>
      <c r="L20" s="60"/>
    </row>
    <row r="21" spans="1:20" s="58" customFormat="1" ht="33" customHeight="1">
      <c r="A21" s="56"/>
      <c r="B21" s="539"/>
      <c r="C21" s="539"/>
      <c r="D21" s="426" t="s">
        <v>124</v>
      </c>
      <c r="E21" s="426"/>
      <c r="F21" s="426" t="s">
        <v>125</v>
      </c>
      <c r="G21" s="426"/>
      <c r="H21" s="426" t="s">
        <v>129</v>
      </c>
      <c r="I21" s="426"/>
    </row>
    <row r="22" spans="1:20" s="58" customFormat="1" ht="16.5" customHeight="1">
      <c r="A22" s="56"/>
      <c r="B22" s="530" t="s">
        <v>134</v>
      </c>
      <c r="C22" s="530"/>
      <c r="D22" s="531" t="e">
        <f>'6. Quick Program Budget'!I82</f>
        <v>#DIV/0!</v>
      </c>
      <c r="E22" s="531"/>
      <c r="F22" s="531" t="e">
        <f>D22*12</f>
        <v>#DIV/0!</v>
      </c>
      <c r="G22" s="531"/>
      <c r="H22" s="531">
        <f>'6. Quick Program Budget'!J82</f>
        <v>0</v>
      </c>
      <c r="I22" s="531"/>
      <c r="L22" s="61"/>
      <c r="O22" s="63"/>
      <c r="P22" s="63"/>
      <c r="Q22" s="63"/>
      <c r="R22" s="63"/>
      <c r="S22" s="63"/>
      <c r="T22" s="63"/>
    </row>
    <row r="23" spans="1:20" s="58" customFormat="1" ht="16.5" customHeight="1">
      <c r="A23" s="56"/>
      <c r="B23" s="316"/>
      <c r="C23" s="317"/>
      <c r="D23" s="318"/>
      <c r="E23" s="318"/>
      <c r="F23" s="318"/>
      <c r="G23" s="318"/>
      <c r="H23" s="318"/>
      <c r="I23" s="319"/>
      <c r="O23" s="63"/>
      <c r="P23" s="63"/>
      <c r="Q23" s="63"/>
      <c r="R23" s="63"/>
      <c r="S23" s="63"/>
      <c r="T23" s="63"/>
    </row>
    <row r="24" spans="1:20" s="58" customFormat="1" ht="16.5" customHeight="1">
      <c r="A24" s="56"/>
      <c r="B24" s="424" t="s">
        <v>135</v>
      </c>
      <c r="C24" s="424"/>
      <c r="D24" s="532" t="e">
        <f>'6. Quick Program Budget'!I115</f>
        <v>#DIV/0!</v>
      </c>
      <c r="E24" s="532"/>
      <c r="F24" s="532" t="e">
        <f>D24*12</f>
        <v>#DIV/0!</v>
      </c>
      <c r="G24" s="532"/>
      <c r="H24" s="532" t="e">
        <f>'6. Quick Program Budget'!J115</f>
        <v>#DIV/0!</v>
      </c>
      <c r="I24" s="532"/>
      <c r="J24" s="62"/>
      <c r="L24" s="62"/>
      <c r="O24" s="63"/>
      <c r="P24" s="63"/>
      <c r="Q24" s="63"/>
      <c r="R24" s="63"/>
      <c r="S24" s="63"/>
      <c r="T24" s="63"/>
    </row>
    <row r="25" spans="1:20" s="58" customFormat="1" ht="16.5" customHeight="1">
      <c r="A25" s="56"/>
      <c r="B25" s="427" t="s">
        <v>136</v>
      </c>
      <c r="C25" s="427"/>
      <c r="D25" s="519" t="e">
        <f>'6. Quick Program Budget'!I114</f>
        <v>#DIV/0!</v>
      </c>
      <c r="E25" s="519"/>
      <c r="F25" s="519" t="e">
        <f>D25*12</f>
        <v>#DIV/0!</v>
      </c>
      <c r="G25" s="519"/>
      <c r="H25" s="519">
        <f>'6. Quick Program Budget'!J114</f>
        <v>0</v>
      </c>
      <c r="I25" s="519"/>
      <c r="L25" s="61"/>
      <c r="O25" s="63"/>
      <c r="P25" s="63"/>
      <c r="Q25" s="63"/>
      <c r="R25" s="63"/>
      <c r="S25" s="63"/>
      <c r="T25" s="63"/>
    </row>
    <row r="26" spans="1:20" s="58" customFormat="1" ht="16.5" customHeight="1" thickBot="1">
      <c r="A26" s="56"/>
      <c r="B26" s="423" t="s">
        <v>137</v>
      </c>
      <c r="C26" s="423"/>
      <c r="D26" s="528" t="e">
        <f>'6. Quick Program Budget'!I110</f>
        <v>#DIV/0!</v>
      </c>
      <c r="E26" s="528"/>
      <c r="F26" s="529" t="e">
        <f>D26*12</f>
        <v>#DIV/0!</v>
      </c>
      <c r="G26" s="529"/>
      <c r="H26" s="529" t="e">
        <f>'6. Quick Program Budget'!J110</f>
        <v>#DIV/0!</v>
      </c>
      <c r="I26" s="529"/>
      <c r="L26" s="63"/>
      <c r="O26" s="63"/>
      <c r="P26" s="63"/>
      <c r="Q26" s="63"/>
      <c r="R26" s="63"/>
      <c r="S26" s="63"/>
      <c r="T26" s="63"/>
    </row>
    <row r="27" spans="1:20" s="58" customFormat="1" ht="16.5" customHeight="1" thickTop="1">
      <c r="A27" s="56"/>
      <c r="B27" s="520" t="s">
        <v>138</v>
      </c>
      <c r="C27" s="520"/>
      <c r="D27" s="521" t="e">
        <f>SUM(D24:E26)</f>
        <v>#DIV/0!</v>
      </c>
      <c r="E27" s="521"/>
      <c r="F27" s="521" t="e">
        <f>SUM(F24:G26)</f>
        <v>#DIV/0!</v>
      </c>
      <c r="G27" s="521"/>
      <c r="H27" s="521" t="e">
        <f>SUM(H24:I26)</f>
        <v>#DIV/0!</v>
      </c>
      <c r="I27" s="521"/>
      <c r="O27" s="63"/>
      <c r="P27" s="63"/>
      <c r="Q27" s="63"/>
      <c r="R27" s="63"/>
      <c r="S27" s="63"/>
      <c r="T27" s="63"/>
    </row>
    <row r="28" spans="1:20" s="58" customFormat="1" ht="16.5" customHeight="1">
      <c r="A28" s="56"/>
      <c r="B28" s="316"/>
      <c r="C28" s="317"/>
      <c r="D28" s="318"/>
      <c r="E28" s="318"/>
      <c r="F28" s="318"/>
      <c r="G28" s="318"/>
      <c r="H28" s="318"/>
      <c r="I28" s="319"/>
      <c r="O28" s="63"/>
      <c r="P28" s="63"/>
      <c r="Q28" s="63"/>
      <c r="R28" s="63"/>
      <c r="S28" s="63"/>
      <c r="T28" s="63"/>
    </row>
    <row r="29" spans="1:20" s="58" customFormat="1" ht="16.5" customHeight="1">
      <c r="A29" s="56"/>
      <c r="B29" s="424" t="s">
        <v>139</v>
      </c>
      <c r="C29" s="424"/>
      <c r="D29" s="522" t="e">
        <f>D22-D27</f>
        <v>#DIV/0!</v>
      </c>
      <c r="E29" s="522"/>
      <c r="F29" s="522" t="e">
        <f>F22-F27</f>
        <v>#DIV/0!</v>
      </c>
      <c r="G29" s="522"/>
      <c r="H29" s="522" t="e">
        <f>H22-H27</f>
        <v>#DIV/0!</v>
      </c>
      <c r="I29" s="522"/>
      <c r="J29" s="64"/>
      <c r="O29" s="63"/>
      <c r="P29" s="63"/>
      <c r="Q29" s="63"/>
      <c r="R29" s="63"/>
      <c r="S29" s="63"/>
      <c r="T29" s="63"/>
    </row>
    <row r="30" spans="1:20" s="58" customFormat="1" ht="43.5" customHeight="1">
      <c r="A30" s="56"/>
      <c r="B30" s="65"/>
      <c r="C30" s="65"/>
      <c r="D30" s="66"/>
      <c r="E30" s="66"/>
      <c r="F30" s="66"/>
      <c r="G30" s="66"/>
      <c r="H30" s="66"/>
      <c r="I30" s="66"/>
      <c r="J30" s="64"/>
      <c r="O30" s="63"/>
      <c r="P30" s="63"/>
      <c r="Q30" s="63"/>
      <c r="R30" s="63"/>
      <c r="S30" s="63"/>
      <c r="T30" s="63"/>
    </row>
    <row r="31" spans="1:20" s="58" customFormat="1" ht="16.5" customHeight="1">
      <c r="A31" s="56"/>
      <c r="B31" s="57">
        <v>3</v>
      </c>
      <c r="O31" s="63"/>
      <c r="P31" s="63"/>
      <c r="Q31" s="63"/>
      <c r="R31" s="63"/>
      <c r="S31" s="63"/>
      <c r="T31" s="63"/>
    </row>
    <row r="32" spans="1:20" ht="57" customHeight="1">
      <c r="A32" s="37"/>
      <c r="B32" s="523" t="s">
        <v>140</v>
      </c>
      <c r="C32" s="523"/>
      <c r="D32" s="523"/>
      <c r="E32" s="523"/>
      <c r="F32" s="523"/>
      <c r="G32" s="523"/>
      <c r="H32" s="523"/>
      <c r="I32" s="523"/>
      <c r="M32" s="41"/>
      <c r="O32" s="181"/>
      <c r="P32" s="181"/>
      <c r="Q32" s="181"/>
      <c r="R32" s="181"/>
      <c r="S32" s="181"/>
      <c r="T32" s="181"/>
    </row>
    <row r="33" spans="1:20" ht="57" customHeight="1">
      <c r="A33" s="37"/>
      <c r="B33" s="436" t="s">
        <v>129</v>
      </c>
      <c r="C33" s="436"/>
      <c r="D33" s="436"/>
      <c r="E33" s="436"/>
      <c r="F33" s="436"/>
      <c r="G33" s="436"/>
      <c r="H33" s="436"/>
      <c r="I33" s="436"/>
      <c r="O33" s="181"/>
      <c r="P33" s="181"/>
      <c r="Q33" s="181"/>
      <c r="R33" s="181"/>
      <c r="S33" s="181"/>
      <c r="T33" s="181"/>
    </row>
    <row r="34" spans="1:20" ht="55.5" customHeight="1">
      <c r="A34" s="37"/>
      <c r="B34" s="67"/>
      <c r="C34" s="67"/>
      <c r="D34" s="67"/>
      <c r="E34" s="67"/>
      <c r="F34" s="67"/>
      <c r="G34" s="67"/>
      <c r="H34" s="67"/>
      <c r="I34" s="67"/>
      <c r="O34" s="181"/>
      <c r="P34" s="181"/>
      <c r="Q34" s="181"/>
      <c r="R34" s="181"/>
      <c r="S34" s="181"/>
      <c r="T34" s="181"/>
    </row>
    <row r="35" spans="1:20" ht="53.1" customHeight="1">
      <c r="A35" s="37"/>
      <c r="B35" s="493" t="s">
        <v>141</v>
      </c>
      <c r="C35" s="493"/>
      <c r="D35" s="493"/>
      <c r="E35" s="493"/>
      <c r="F35" s="493"/>
      <c r="G35" s="493"/>
      <c r="H35" s="493"/>
      <c r="I35" s="493"/>
      <c r="O35" s="181"/>
      <c r="P35" s="181"/>
      <c r="Q35" s="181"/>
      <c r="R35" s="181"/>
      <c r="S35" s="181"/>
      <c r="T35" s="181"/>
    </row>
    <row r="36" spans="1:20" ht="16.5" customHeight="1">
      <c r="A36" s="37"/>
      <c r="B36" s="57">
        <v>4</v>
      </c>
      <c r="C36" s="38"/>
      <c r="D36" s="38"/>
      <c r="E36" s="38"/>
      <c r="F36" s="38"/>
      <c r="H36" s="59"/>
      <c r="O36" s="181"/>
      <c r="P36" s="181"/>
      <c r="Q36" s="181"/>
      <c r="R36" s="181"/>
      <c r="S36" s="181"/>
      <c r="T36" s="181"/>
    </row>
    <row r="37" spans="1:20" ht="57" customHeight="1">
      <c r="A37" s="37"/>
      <c r="B37" s="398" t="s">
        <v>142</v>
      </c>
      <c r="C37" s="398"/>
      <c r="D37" s="398"/>
      <c r="E37" s="398"/>
      <c r="F37" s="398"/>
      <c r="G37" s="398"/>
      <c r="H37" s="398"/>
      <c r="I37" s="398"/>
      <c r="J37"/>
      <c r="K37"/>
      <c r="O37" s="181"/>
      <c r="P37" s="181"/>
      <c r="Q37" s="181"/>
      <c r="R37" s="181"/>
      <c r="S37" s="181"/>
      <c r="T37" s="181"/>
    </row>
    <row r="38" spans="1:20" ht="33" customHeight="1">
      <c r="A38" s="37"/>
      <c r="B38" s="426" t="s">
        <v>143</v>
      </c>
      <c r="C38" s="426"/>
      <c r="D38" s="426" t="s">
        <v>144</v>
      </c>
      <c r="E38" s="426"/>
      <c r="F38" s="483" t="str">
        <f>_xlfn.CONCAT("Resulting Cost: ",'3. Program Budget Summary'!B33)</f>
        <v>Resulting Cost: Full Program Duration</v>
      </c>
      <c r="G38" s="483"/>
      <c r="H38" s="483" t="s">
        <v>145</v>
      </c>
      <c r="I38" s="483"/>
      <c r="J38"/>
      <c r="K38"/>
      <c r="O38" s="181"/>
      <c r="P38" s="181"/>
      <c r="Q38" s="181"/>
      <c r="R38" s="181"/>
      <c r="S38" s="181"/>
      <c r="T38" s="181"/>
    </row>
    <row r="39" spans="1:20" ht="16.5" customHeight="1">
      <c r="A39" s="37"/>
      <c r="B39" s="427" t="s">
        <v>146</v>
      </c>
      <c r="C39" s="427"/>
      <c r="D39" s="515">
        <f>SUM('6. Quick Program Budget'!G18:G23)</f>
        <v>0</v>
      </c>
      <c r="E39" s="516"/>
      <c r="F39" s="507" t="e">
        <f>'6. Quick Program Budget'!I114*'3. Program Budget Summary'!G10</f>
        <v>#DIV/0!</v>
      </c>
      <c r="G39" s="506"/>
      <c r="H39" s="508">
        <f>IFERROR(F39/'3. Program Budget Summary'!K$40,0)</f>
        <v>0</v>
      </c>
      <c r="I39" s="509"/>
      <c r="J39"/>
      <c r="K39" s="37" t="s">
        <v>147</v>
      </c>
      <c r="L39" s="69"/>
      <c r="O39" s="181"/>
      <c r="P39" s="181"/>
      <c r="Q39" s="181"/>
      <c r="R39" s="181"/>
      <c r="S39" s="181"/>
      <c r="T39" s="181"/>
    </row>
    <row r="40" spans="1:20" ht="16.5" customHeight="1">
      <c r="A40" s="37"/>
      <c r="B40" s="427" t="s">
        <v>148</v>
      </c>
      <c r="C40" s="427"/>
      <c r="D40" s="517">
        <f>'6. Quick Program Budget'!F26</f>
        <v>0</v>
      </c>
      <c r="E40" s="518"/>
      <c r="F40" s="507" t="e">
        <f>'6. Quick Program Budget'!I115*'3. Program Budget Summary'!G10</f>
        <v>#DIV/0!</v>
      </c>
      <c r="G40" s="506"/>
      <c r="H40" s="508">
        <f>IFERROR(F40/'3. Program Budget Summary'!K$40,0)</f>
        <v>0</v>
      </c>
      <c r="I40" s="509"/>
      <c r="J40"/>
      <c r="K40" s="200" t="e" cm="1">
        <f t="array" ref="K40">_xlfn.IFS('3. Program Budget Summary'!B$33="Monthly",'6. Quick Program Budget'!I118,'3. Program Budget Summary'!B$33="Annual",'6. Quick Program Budget'!I118*12,'3. Program Budget Summary'!B$33="Full Program Duration",'6. Quick Program Budget'!J119)</f>
        <v>#DIV/0!</v>
      </c>
      <c r="L40" s="69"/>
      <c r="O40" s="181"/>
      <c r="P40" s="181"/>
      <c r="Q40" s="181"/>
      <c r="R40" s="181"/>
      <c r="S40" s="181"/>
      <c r="T40" s="181"/>
    </row>
    <row r="41" spans="1:20" ht="16.5" customHeight="1">
      <c r="A41" s="37"/>
      <c r="B41" s="427" t="s">
        <v>149</v>
      </c>
      <c r="C41" s="427"/>
      <c r="D41" s="517">
        <f>'6. Quick Program Budget'!E36</f>
        <v>0</v>
      </c>
      <c r="E41" s="518"/>
      <c r="F41" s="507">
        <f>'6. Quick Program Budget'!I97*'3. Program Budget Summary'!G10</f>
        <v>0</v>
      </c>
      <c r="G41" s="506"/>
      <c r="H41" s="508">
        <f>IFERROR(F41/'3. Program Budget Summary'!K$40,0)</f>
        <v>0</v>
      </c>
      <c r="I41" s="509"/>
      <c r="J41"/>
      <c r="K41"/>
      <c r="L41" s="69"/>
      <c r="O41" s="181"/>
      <c r="P41" s="181"/>
      <c r="Q41" s="181"/>
      <c r="R41" s="181"/>
      <c r="S41" s="181"/>
      <c r="T41" s="181"/>
    </row>
    <row r="42" spans="1:20" ht="16.5" customHeight="1">
      <c r="A42" s="37"/>
      <c r="B42" s="427" t="s">
        <v>150</v>
      </c>
      <c r="C42" s="427"/>
      <c r="D42" s="515">
        <f>'6. Quick Program Budget'!E37</f>
        <v>0</v>
      </c>
      <c r="E42" s="516"/>
      <c r="F42" s="507" t="e">
        <f>'6. Quick Program Budget'!I102*'3. Program Budget Summary'!G10</f>
        <v>#DIV/0!</v>
      </c>
      <c r="G42" s="506"/>
      <c r="H42" s="508">
        <f>IFERROR(F42/'3. Program Budget Summary'!K$40,0)</f>
        <v>0</v>
      </c>
      <c r="I42" s="509"/>
      <c r="J42"/>
      <c r="K42"/>
      <c r="L42" s="69"/>
      <c r="O42" s="181"/>
      <c r="P42" s="181"/>
      <c r="Q42" s="181"/>
      <c r="R42" s="181"/>
      <c r="S42" s="181"/>
      <c r="T42" s="181"/>
    </row>
    <row r="43" spans="1:20" ht="16.5" customHeight="1">
      <c r="A43" s="37"/>
      <c r="B43" s="427" t="s">
        <v>99</v>
      </c>
      <c r="C43" s="427"/>
      <c r="D43" s="505">
        <f>'6. Quick Program Budget'!E38</f>
        <v>0</v>
      </c>
      <c r="E43" s="506"/>
      <c r="F43" s="507" t="e">
        <f>'6. Quick Program Budget'!I103*'3. Program Budget Summary'!G10</f>
        <v>#DIV/0!</v>
      </c>
      <c r="G43" s="506"/>
      <c r="H43" s="508">
        <f>IFERROR(F43/'3. Program Budget Summary'!K$40,0)</f>
        <v>0</v>
      </c>
      <c r="I43" s="509"/>
      <c r="J43"/>
      <c r="K43"/>
      <c r="L43" s="69"/>
      <c r="O43" s="181"/>
      <c r="P43" s="181"/>
      <c r="Q43" s="181"/>
      <c r="R43" s="181"/>
      <c r="S43" s="181"/>
      <c r="T43" s="181"/>
    </row>
    <row r="44" spans="1:20" ht="16.5" customHeight="1">
      <c r="A44" s="37"/>
      <c r="B44" s="427" t="s">
        <v>48</v>
      </c>
      <c r="C44" s="427"/>
      <c r="D44" s="505">
        <f>'6. Quick Program Budget'!E39</f>
        <v>0</v>
      </c>
      <c r="E44" s="506"/>
      <c r="F44" s="507" t="e">
        <f>'6. Quick Program Budget'!I105*'3. Program Budget Summary'!G10</f>
        <v>#DIV/0!</v>
      </c>
      <c r="G44" s="506"/>
      <c r="H44" s="508">
        <f>IFERROR(F44/'3. Program Budget Summary'!K$40,0)</f>
        <v>0</v>
      </c>
      <c r="I44" s="509"/>
      <c r="J44"/>
      <c r="K44"/>
      <c r="L44" s="69"/>
      <c r="O44" s="181"/>
      <c r="P44" s="181"/>
      <c r="Q44" s="181"/>
      <c r="R44" s="181"/>
      <c r="S44" s="181"/>
      <c r="T44" s="181"/>
    </row>
    <row r="45" spans="1:20" ht="16.5" customHeight="1">
      <c r="A45" s="37"/>
      <c r="B45" s="427" t="s">
        <v>151</v>
      </c>
      <c r="C45" s="427"/>
      <c r="D45" s="505">
        <f>'6. Quick Program Budget'!E40</f>
        <v>0</v>
      </c>
      <c r="E45" s="506"/>
      <c r="F45" s="507" t="e">
        <f>'6. Quick Program Budget'!I106*'3. Program Budget Summary'!G10</f>
        <v>#DIV/0!</v>
      </c>
      <c r="G45" s="506"/>
      <c r="H45" s="508">
        <f>IFERROR(F45/'3. Program Budget Summary'!K$40,0)</f>
        <v>0</v>
      </c>
      <c r="I45" s="509"/>
      <c r="J45"/>
      <c r="K45"/>
      <c r="L45" s="69"/>
      <c r="O45" s="181"/>
      <c r="P45" s="181"/>
      <c r="Q45" s="181"/>
      <c r="R45" s="181"/>
      <c r="S45" s="181"/>
      <c r="T45" s="181"/>
    </row>
    <row r="46" spans="1:20" ht="16.5" customHeight="1" thickBot="1">
      <c r="A46" s="37"/>
      <c r="B46" s="423" t="s">
        <v>152</v>
      </c>
      <c r="C46" s="423"/>
      <c r="D46" s="510">
        <f>'6. Quick Program Budget'!E41</f>
        <v>0</v>
      </c>
      <c r="E46" s="511"/>
      <c r="F46" s="512" t="e">
        <f>'6. Quick Program Budget'!I107*'3. Program Budget Summary'!G10</f>
        <v>#DIV/0!</v>
      </c>
      <c r="G46" s="511"/>
      <c r="H46" s="513">
        <f>IFERROR(F46/'3. Program Budget Summary'!K$40,0)</f>
        <v>0</v>
      </c>
      <c r="I46" s="514"/>
      <c r="J46"/>
      <c r="K46"/>
      <c r="L46" s="69"/>
      <c r="O46" s="181"/>
      <c r="P46" s="181"/>
      <c r="Q46" s="181"/>
      <c r="R46" s="181"/>
      <c r="S46" s="181"/>
      <c r="T46" s="181"/>
    </row>
    <row r="47" spans="1:20" ht="16.5" customHeight="1" thickTop="1">
      <c r="A47" s="37"/>
      <c r="B47" s="424" t="s">
        <v>44</v>
      </c>
      <c r="C47" s="424"/>
      <c r="D47" s="500" t="s">
        <v>32</v>
      </c>
      <c r="E47" s="501"/>
      <c r="F47" s="502" t="e">
        <f>SUM(F39:G46)</f>
        <v>#DIV/0!</v>
      </c>
      <c r="G47" s="501"/>
      <c r="H47" s="503" t="e">
        <f>F47/'3. Program Budget Summary'!K$40</f>
        <v>#DIV/0!</v>
      </c>
      <c r="I47" s="504"/>
      <c r="J47"/>
      <c r="K47"/>
      <c r="L47" s="69"/>
      <c r="O47" s="181"/>
      <c r="P47" s="181"/>
      <c r="Q47" s="181"/>
      <c r="R47" s="181"/>
      <c r="S47" s="181"/>
      <c r="T47" s="181"/>
    </row>
    <row r="48" spans="1:20" ht="43.5" customHeight="1">
      <c r="A48" s="37"/>
      <c r="B48" s="65"/>
      <c r="C48" s="65"/>
      <c r="D48" s="70"/>
      <c r="E48" s="70"/>
      <c r="F48" s="71"/>
      <c r="G48" s="70"/>
      <c r="H48" s="72"/>
      <c r="I48" s="72"/>
      <c r="O48" s="181"/>
      <c r="P48" s="181"/>
      <c r="Q48" s="181"/>
      <c r="R48" s="181"/>
      <c r="S48" s="181"/>
      <c r="T48" s="181"/>
    </row>
    <row r="49" spans="1:20" ht="16.5" customHeight="1">
      <c r="A49" s="37"/>
      <c r="B49" s="57">
        <v>5</v>
      </c>
      <c r="O49" s="181"/>
      <c r="P49" s="181"/>
      <c r="Q49" s="181"/>
      <c r="R49" s="181"/>
      <c r="S49" s="181"/>
      <c r="T49" s="181"/>
    </row>
    <row r="50" spans="1:20" ht="57" customHeight="1">
      <c r="A50" s="37"/>
      <c r="B50" s="482" t="s">
        <v>153</v>
      </c>
      <c r="C50" s="398"/>
      <c r="D50" s="398"/>
      <c r="E50" s="398"/>
      <c r="F50" s="398"/>
      <c r="G50" s="398"/>
      <c r="H50" s="398"/>
      <c r="I50" s="398"/>
      <c r="J50" s="68"/>
      <c r="O50" s="181"/>
      <c r="P50" s="181"/>
      <c r="Q50" s="181"/>
      <c r="R50" s="181"/>
      <c r="S50" s="181"/>
      <c r="T50" s="181"/>
    </row>
    <row r="51" spans="1:20" ht="33" customHeight="1">
      <c r="A51" s="37"/>
      <c r="B51" s="426" t="s">
        <v>154</v>
      </c>
      <c r="C51" s="426"/>
      <c r="D51" s="157" t="s">
        <v>155</v>
      </c>
      <c r="E51" s="157" t="s">
        <v>156</v>
      </c>
      <c r="F51" s="404" t="str">
        <f>_xlfn.CONCAT("Participants Served: ",'3. Program Budget Summary'!B33)</f>
        <v>Participants Served: Full Program Duration</v>
      </c>
      <c r="G51" s="405"/>
      <c r="H51" s="404" t="str">
        <f>_xlfn.CONCAT("Resulting Cost: ", '3. Program Budget Summary'!B33)</f>
        <v>Resulting Cost: Full Program Duration</v>
      </c>
      <c r="I51" s="405"/>
      <c r="J51" s="73"/>
      <c r="N51" s="37"/>
      <c r="O51" s="181"/>
      <c r="P51" s="181"/>
      <c r="Q51" s="181"/>
      <c r="R51" s="181"/>
      <c r="S51" s="181"/>
      <c r="T51" s="181"/>
    </row>
    <row r="52" spans="1:20" ht="16.5" customHeight="1">
      <c r="A52" s="37"/>
      <c r="B52" s="427" t="s">
        <v>24</v>
      </c>
      <c r="C52" s="427"/>
      <c r="D52" s="320">
        <f>'6. Quick Program Budget'!E86</f>
        <v>0</v>
      </c>
      <c r="E52" s="320">
        <f>'6. Quick Program Budget'!E88</f>
        <v>12</v>
      </c>
      <c r="F52" s="494" t="e">
        <f>'6. Quick Program Budget'!E92*'3. Program Budget Summary'!G10</f>
        <v>#DIV/0!</v>
      </c>
      <c r="G52" s="494"/>
      <c r="H52" s="497">
        <f>IFERROR('6. Quick Program Budget'!E110*'3. Program Budget Summary'!G10,0)</f>
        <v>0</v>
      </c>
      <c r="I52" s="497"/>
      <c r="J52" s="72"/>
      <c r="O52" s="181"/>
      <c r="P52" s="181"/>
      <c r="Q52" s="181"/>
      <c r="R52" s="181"/>
      <c r="S52" s="181"/>
      <c r="T52" s="181"/>
    </row>
    <row r="53" spans="1:20" ht="16.5" customHeight="1">
      <c r="A53" s="37"/>
      <c r="B53" s="427" t="s">
        <v>25</v>
      </c>
      <c r="C53" s="427"/>
      <c r="D53" s="320">
        <f>'6. Quick Program Budget'!F86</f>
        <v>0</v>
      </c>
      <c r="E53" s="320">
        <f>'6. Quick Program Budget'!F88</f>
        <v>12</v>
      </c>
      <c r="F53" s="494" t="e">
        <f>'6. Quick Program Budget'!F92*'3. Program Budget Summary'!G10</f>
        <v>#DIV/0!</v>
      </c>
      <c r="G53" s="494"/>
      <c r="H53" s="497">
        <f>IFERROR('6. Quick Program Budget'!F110*'3. Program Budget Summary'!G10,0)</f>
        <v>0</v>
      </c>
      <c r="I53" s="497"/>
      <c r="J53" s="72"/>
      <c r="O53" s="181"/>
      <c r="P53" s="181"/>
      <c r="Q53" s="181"/>
      <c r="R53" s="181"/>
      <c r="S53" s="181"/>
      <c r="T53" s="181"/>
    </row>
    <row r="54" spans="1:20" ht="16.5" customHeight="1">
      <c r="A54" s="37"/>
      <c r="B54" s="427" t="s">
        <v>26</v>
      </c>
      <c r="C54" s="427"/>
      <c r="D54" s="320">
        <f>'6. Quick Program Budget'!G86</f>
        <v>0</v>
      </c>
      <c r="E54" s="320">
        <f>'6. Quick Program Budget'!G88</f>
        <v>12</v>
      </c>
      <c r="F54" s="494" t="e">
        <f>'6. Quick Program Budget'!G92*'3. Program Budget Summary'!G10</f>
        <v>#DIV/0!</v>
      </c>
      <c r="G54" s="494"/>
      <c r="H54" s="497">
        <f>IFERROR('6. Quick Program Budget'!G110*'3. Program Budget Summary'!G10,0)</f>
        <v>0</v>
      </c>
      <c r="I54" s="497"/>
      <c r="J54" s="72"/>
      <c r="O54" s="181"/>
      <c r="P54" s="181"/>
      <c r="Q54" s="181"/>
      <c r="R54" s="181"/>
      <c r="S54" s="181"/>
      <c r="T54" s="181"/>
    </row>
    <row r="55" spans="1:20" ht="16.5" customHeight="1" thickBot="1">
      <c r="A55" s="37"/>
      <c r="B55" s="423" t="s">
        <v>104</v>
      </c>
      <c r="C55" s="423"/>
      <c r="D55" s="321">
        <f>'6. Quick Program Budget'!H86</f>
        <v>0</v>
      </c>
      <c r="E55" s="321">
        <f>'6. Quick Program Budget'!H88</f>
        <v>12</v>
      </c>
      <c r="F55" s="495" t="e">
        <f>'6. Quick Program Budget'!H92*'3. Program Budget Summary'!G10</f>
        <v>#DIV/0!</v>
      </c>
      <c r="G55" s="495"/>
      <c r="H55" s="498">
        <f>IFERROR('6. Quick Program Budget'!H110*'3. Program Budget Summary'!G10,0)</f>
        <v>0</v>
      </c>
      <c r="I55" s="498"/>
      <c r="J55" s="72"/>
      <c r="O55" s="181"/>
      <c r="P55" s="181"/>
      <c r="Q55" s="181"/>
      <c r="R55" s="181"/>
      <c r="S55" s="181"/>
      <c r="T55" s="181"/>
    </row>
    <row r="56" spans="1:20" ht="16.5" customHeight="1" thickTop="1">
      <c r="A56" s="37"/>
      <c r="B56" s="424" t="s">
        <v>44</v>
      </c>
      <c r="C56" s="424"/>
      <c r="D56" s="322">
        <f>SUM(D52:D55)</f>
        <v>0</v>
      </c>
      <c r="E56" s="323" t="s">
        <v>32</v>
      </c>
      <c r="F56" s="496" t="e">
        <f>SUM(F52:G55)</f>
        <v>#DIV/0!</v>
      </c>
      <c r="G56" s="496"/>
      <c r="H56" s="499">
        <f>SUM(H52:H55)</f>
        <v>0</v>
      </c>
      <c r="I56" s="499"/>
      <c r="J56" s="72"/>
      <c r="O56" s="181"/>
      <c r="P56" s="181"/>
      <c r="Q56" s="181"/>
      <c r="R56" s="181"/>
      <c r="S56" s="181"/>
      <c r="T56" s="181"/>
    </row>
    <row r="57" spans="1:20" ht="43.5" customHeight="1">
      <c r="A57" s="37"/>
      <c r="B57" s="65"/>
      <c r="C57" s="65"/>
      <c r="D57" s="74"/>
      <c r="E57" s="74"/>
      <c r="F57" s="71"/>
      <c r="G57" s="71"/>
      <c r="H57" s="72"/>
      <c r="I57" s="72"/>
      <c r="O57" s="181"/>
      <c r="P57" s="181"/>
      <c r="Q57" s="181"/>
      <c r="R57" s="181"/>
      <c r="S57" s="181"/>
      <c r="T57" s="181"/>
    </row>
    <row r="58" spans="1:20" ht="43.5" customHeight="1">
      <c r="B58" s="493" t="s">
        <v>157</v>
      </c>
      <c r="C58" s="493"/>
      <c r="D58" s="493"/>
      <c r="E58" s="493"/>
      <c r="F58" s="493"/>
      <c r="G58" s="493"/>
      <c r="H58" s="493"/>
      <c r="I58" s="493"/>
      <c r="O58" s="181"/>
      <c r="P58" s="181"/>
      <c r="Q58" s="181"/>
      <c r="R58" s="181"/>
      <c r="S58" s="181"/>
      <c r="T58" s="181"/>
    </row>
    <row r="59" spans="1:20" ht="21.6">
      <c r="B59" s="33">
        <v>6</v>
      </c>
      <c r="O59" s="181"/>
      <c r="P59" s="181"/>
      <c r="Q59" s="181"/>
      <c r="R59" s="181"/>
      <c r="S59" s="181"/>
      <c r="T59" s="181"/>
    </row>
    <row r="60" spans="1:20" ht="57" customHeight="1">
      <c r="B60" s="398" t="s">
        <v>158</v>
      </c>
      <c r="C60" s="398"/>
      <c r="D60" s="398"/>
      <c r="E60" s="398"/>
      <c r="F60" s="398"/>
      <c r="G60" s="398"/>
      <c r="H60" s="398"/>
      <c r="I60" s="398"/>
      <c r="O60" s="181"/>
      <c r="P60" s="181"/>
      <c r="Q60" s="181"/>
      <c r="R60" s="181"/>
      <c r="S60" s="181"/>
      <c r="T60" s="181"/>
    </row>
    <row r="61" spans="1:20" s="58" customFormat="1" ht="33" customHeight="1">
      <c r="B61" s="426" t="s">
        <v>73</v>
      </c>
      <c r="C61" s="426"/>
      <c r="D61" s="426" t="s">
        <v>159</v>
      </c>
      <c r="E61" s="426"/>
      <c r="F61" s="426" t="s">
        <v>160</v>
      </c>
      <c r="G61" s="426"/>
      <c r="H61" s="426" t="str">
        <f>_xlfn.CONCAT("Cost: ", '3. Program Budget Summary'!B33)</f>
        <v>Cost: Full Program Duration</v>
      </c>
      <c r="I61" s="426"/>
      <c r="O61" s="63"/>
      <c r="P61" s="63"/>
      <c r="Q61" s="63"/>
      <c r="R61" s="63"/>
      <c r="S61" s="63"/>
      <c r="T61" s="63"/>
    </row>
    <row r="62" spans="1:20">
      <c r="B62" s="427" t="str">
        <f>'6. Quick Program Budget'!B18</f>
        <v/>
      </c>
      <c r="C62" s="427"/>
      <c r="D62" s="472" t="str">
        <f>'6. Quick Program Budget'!D18</f>
        <v/>
      </c>
      <c r="E62" s="472"/>
      <c r="F62" s="491" t="str">
        <f>'6. Quick Program Budget'!G18</f>
        <v/>
      </c>
      <c r="G62" s="492"/>
      <c r="H62" s="472">
        <f>IFERROR((((D62*F62)/12)*$G$10),)</f>
        <v>0</v>
      </c>
      <c r="I62" s="472"/>
      <c r="O62" s="181"/>
      <c r="P62" s="181"/>
      <c r="Q62" s="181"/>
      <c r="R62" s="181"/>
      <c r="S62" s="181"/>
      <c r="T62" s="181"/>
    </row>
    <row r="63" spans="1:20">
      <c r="B63" s="427" t="str">
        <f>'6. Quick Program Budget'!B19</f>
        <v/>
      </c>
      <c r="C63" s="427"/>
      <c r="D63" s="472" t="str">
        <f>'6. Quick Program Budget'!D19</f>
        <v/>
      </c>
      <c r="E63" s="472"/>
      <c r="F63" s="491" t="str">
        <f>'6. Quick Program Budget'!G19</f>
        <v/>
      </c>
      <c r="G63" s="492"/>
      <c r="H63" s="472">
        <f t="shared" ref="H63:H67" si="0">IFERROR((((D63*F63)/12)*$G$10),)</f>
        <v>0</v>
      </c>
      <c r="I63" s="472"/>
      <c r="O63" s="181"/>
      <c r="P63" s="181"/>
      <c r="Q63" s="181"/>
      <c r="R63" s="181"/>
      <c r="S63" s="181"/>
      <c r="T63" s="181"/>
    </row>
    <row r="64" spans="1:20">
      <c r="B64" s="427" t="str">
        <f>'6. Quick Program Budget'!B20</f>
        <v/>
      </c>
      <c r="C64" s="427"/>
      <c r="D64" s="472" t="str">
        <f>'6. Quick Program Budget'!D20</f>
        <v/>
      </c>
      <c r="E64" s="472"/>
      <c r="F64" s="491" t="str">
        <f>'6. Quick Program Budget'!G20</f>
        <v/>
      </c>
      <c r="G64" s="492"/>
      <c r="H64" s="472">
        <f t="shared" si="0"/>
        <v>0</v>
      </c>
      <c r="I64" s="472"/>
      <c r="O64" s="181"/>
      <c r="P64" s="181"/>
      <c r="Q64" s="181"/>
      <c r="R64" s="181"/>
      <c r="S64" s="181"/>
      <c r="T64" s="181"/>
    </row>
    <row r="65" spans="2:20">
      <c r="B65" s="427" t="str">
        <f>'6. Quick Program Budget'!B21</f>
        <v/>
      </c>
      <c r="C65" s="427"/>
      <c r="D65" s="472" t="str">
        <f>'6. Quick Program Budget'!D21</f>
        <v/>
      </c>
      <c r="E65" s="472"/>
      <c r="F65" s="491" t="str">
        <f>'6. Quick Program Budget'!G21</f>
        <v/>
      </c>
      <c r="G65" s="492"/>
      <c r="H65" s="472">
        <f t="shared" si="0"/>
        <v>0</v>
      </c>
      <c r="I65" s="472"/>
      <c r="O65" s="181"/>
      <c r="P65" s="181"/>
      <c r="Q65" s="181"/>
      <c r="R65" s="181"/>
      <c r="S65" s="181"/>
      <c r="T65" s="181"/>
    </row>
    <row r="66" spans="2:20">
      <c r="B66" s="427" t="str">
        <f>'6. Quick Program Budget'!B22</f>
        <v/>
      </c>
      <c r="C66" s="427"/>
      <c r="D66" s="472" t="str">
        <f>'6. Quick Program Budget'!D22</f>
        <v/>
      </c>
      <c r="E66" s="472"/>
      <c r="F66" s="491" t="str">
        <f>'6. Quick Program Budget'!G22</f>
        <v/>
      </c>
      <c r="G66" s="492"/>
      <c r="H66" s="472">
        <f t="shared" si="0"/>
        <v>0</v>
      </c>
      <c r="I66" s="472"/>
      <c r="O66" s="181"/>
      <c r="P66" s="181"/>
      <c r="Q66" s="181"/>
      <c r="R66" s="181"/>
      <c r="S66" s="181"/>
      <c r="T66" s="181"/>
    </row>
    <row r="67" spans="2:20">
      <c r="B67" s="427" t="str">
        <f>'6. Quick Program Budget'!B23</f>
        <v/>
      </c>
      <c r="C67" s="427"/>
      <c r="D67" s="472" t="str">
        <f>'6. Quick Program Budget'!D23</f>
        <v/>
      </c>
      <c r="E67" s="472"/>
      <c r="F67" s="491" t="str">
        <f>'6. Quick Program Budget'!G23</f>
        <v/>
      </c>
      <c r="G67" s="492"/>
      <c r="H67" s="472">
        <f t="shared" si="0"/>
        <v>0</v>
      </c>
      <c r="I67" s="472"/>
      <c r="O67" s="181"/>
      <c r="P67" s="181"/>
      <c r="Q67" s="181"/>
      <c r="R67" s="181"/>
      <c r="S67" s="181"/>
      <c r="T67" s="181"/>
    </row>
    <row r="68" spans="2:20">
      <c r="B68" s="490"/>
      <c r="C68" s="490"/>
      <c r="D68" s="134"/>
      <c r="E68" s="10"/>
      <c r="F68" s="432" t="s">
        <v>161</v>
      </c>
      <c r="G68" s="434"/>
      <c r="H68" s="472">
        <f>SUM(H62:H67)</f>
        <v>0</v>
      </c>
      <c r="I68" s="472"/>
      <c r="O68" s="181"/>
      <c r="P68" s="181"/>
      <c r="Q68" s="181"/>
      <c r="R68" s="181"/>
      <c r="S68" s="181"/>
      <c r="T68" s="181"/>
    </row>
    <row r="69" spans="2:20" ht="43.5" customHeight="1">
      <c r="B69" s="76"/>
      <c r="C69" s="76"/>
      <c r="D69" s="75"/>
      <c r="G69" s="75"/>
      <c r="H69" s="77"/>
      <c r="I69" s="77"/>
      <c r="O69" s="181"/>
      <c r="P69" s="181"/>
      <c r="Q69" s="181"/>
      <c r="R69" s="181"/>
      <c r="S69" s="181"/>
      <c r="T69" s="181"/>
    </row>
    <row r="70" spans="2:20" ht="21.6">
      <c r="B70" s="33">
        <v>7</v>
      </c>
      <c r="C70" s="75"/>
      <c r="D70" s="75"/>
      <c r="E70" s="75"/>
      <c r="O70" s="181"/>
      <c r="P70" s="181"/>
      <c r="Q70" s="181"/>
      <c r="R70" s="181"/>
      <c r="S70" s="181"/>
      <c r="T70" s="181"/>
    </row>
    <row r="71" spans="2:20" ht="57" customHeight="1">
      <c r="B71" s="398" t="s">
        <v>162</v>
      </c>
      <c r="C71" s="398"/>
      <c r="D71" s="398"/>
      <c r="E71" s="398"/>
      <c r="F71" s="398"/>
      <c r="G71" s="398"/>
      <c r="H71" s="398"/>
      <c r="I71" s="398"/>
      <c r="O71" s="181"/>
      <c r="P71" s="181"/>
      <c r="Q71" s="181"/>
      <c r="R71" s="181"/>
      <c r="S71" s="181"/>
      <c r="T71" s="181"/>
    </row>
    <row r="72" spans="2:20" s="58" customFormat="1" ht="32.450000000000003" customHeight="1">
      <c r="B72" s="426" t="s">
        <v>163</v>
      </c>
      <c r="C72" s="426"/>
      <c r="D72" s="483" t="str">
        <f>_xlfn.CONCAT("Participants Served: ",'3. Program Budget Summary'!B33)</f>
        <v>Participants Served: Full Program Duration</v>
      </c>
      <c r="E72" s="483"/>
      <c r="F72" s="412" t="str">
        <f>_xlfn.CONCAT("Cost: ", '3. Program Budget Summary'!B33)</f>
        <v>Cost: Full Program Duration</v>
      </c>
      <c r="G72" s="413"/>
      <c r="H72" s="426" t="s">
        <v>164</v>
      </c>
      <c r="I72" s="426"/>
      <c r="J72" s="64"/>
      <c r="O72" s="63"/>
      <c r="P72" s="63"/>
      <c r="Q72" s="63"/>
      <c r="R72" s="63"/>
      <c r="S72" s="63"/>
      <c r="T72" s="63"/>
    </row>
    <row r="73" spans="2:20">
      <c r="B73" s="427" t="s">
        <v>165</v>
      </c>
      <c r="C73" s="427"/>
      <c r="D73" s="471" t="e">
        <f>'6. Quick Program Budget'!F93*'3. Program Budget Summary'!G10</f>
        <v>#DIV/0!</v>
      </c>
      <c r="E73" s="471"/>
      <c r="F73" s="488" t="e">
        <f>'6. Quick Program Budget'!I103*'3. Program Budget Summary'!G10</f>
        <v>#DIV/0!</v>
      </c>
      <c r="G73" s="489"/>
      <c r="H73" s="487">
        <f t="shared" ref="H73:H81" si="1">IFERROR(F73/D73,)</f>
        <v>0</v>
      </c>
      <c r="I73" s="487"/>
      <c r="L73" s="177"/>
      <c r="O73" s="181"/>
      <c r="P73" s="181"/>
      <c r="Q73" s="181"/>
      <c r="R73" s="181"/>
      <c r="S73" s="181"/>
      <c r="T73" s="181"/>
    </row>
    <row r="74" spans="2:20">
      <c r="B74" s="427" t="s">
        <v>166</v>
      </c>
      <c r="C74" s="427"/>
      <c r="D74" s="471" t="e">
        <f>'6. Quick Program Budget'!F93*'3. Program Budget Summary'!G10</f>
        <v>#DIV/0!</v>
      </c>
      <c r="E74" s="471"/>
      <c r="F74" s="488" t="e">
        <f>'6. Quick Program Budget'!I104*'3. Program Budget Summary'!G10</f>
        <v>#DIV/0!</v>
      </c>
      <c r="G74" s="489"/>
      <c r="H74" s="487">
        <f t="shared" si="1"/>
        <v>0</v>
      </c>
      <c r="I74" s="487"/>
      <c r="L74" s="177"/>
      <c r="O74" s="181"/>
      <c r="P74" s="181"/>
      <c r="Q74" s="181"/>
      <c r="R74" s="181"/>
      <c r="S74" s="181"/>
      <c r="T74" s="181"/>
    </row>
    <row r="75" spans="2:20">
      <c r="B75" s="427" t="s">
        <v>167</v>
      </c>
      <c r="C75" s="427"/>
      <c r="D75" s="471" t="e">
        <f>'6. Quick Program Budget'!F92*'3. Program Budget Summary'!G10</f>
        <v>#DIV/0!</v>
      </c>
      <c r="E75" s="471"/>
      <c r="F75" s="488">
        <f>'6. Quick Program Budget'!I96*'3. Program Budget Summary'!G10</f>
        <v>0</v>
      </c>
      <c r="G75" s="489"/>
      <c r="H75" s="487">
        <f t="shared" si="1"/>
        <v>0</v>
      </c>
      <c r="I75" s="487"/>
      <c r="J75" s="78"/>
      <c r="L75" s="177"/>
      <c r="O75" s="181"/>
      <c r="P75" s="181"/>
      <c r="Q75" s="181"/>
      <c r="R75" s="181"/>
      <c r="S75" s="181"/>
      <c r="T75" s="181"/>
    </row>
    <row r="76" spans="2:20">
      <c r="B76" s="427" t="s">
        <v>168</v>
      </c>
      <c r="C76" s="427"/>
      <c r="D76" s="471" t="e">
        <f>'6. Quick Program Budget'!E93*'3. Program Budget Summary'!G10</f>
        <v>#DIV/0!</v>
      </c>
      <c r="E76" s="471"/>
      <c r="F76" s="488" t="e">
        <f>'6. Quick Program Budget'!I102*'3. Program Budget Summary'!G10</f>
        <v>#DIV/0!</v>
      </c>
      <c r="G76" s="489"/>
      <c r="H76" s="487">
        <f t="shared" si="1"/>
        <v>0</v>
      </c>
      <c r="I76" s="487"/>
      <c r="J76" s="78"/>
      <c r="L76" s="177"/>
      <c r="O76" s="181"/>
      <c r="P76" s="181"/>
      <c r="Q76" s="181"/>
      <c r="R76" s="181"/>
      <c r="S76" s="181"/>
      <c r="T76" s="181"/>
    </row>
    <row r="77" spans="2:20">
      <c r="B77" s="427" t="s">
        <v>26</v>
      </c>
      <c r="C77" s="427"/>
      <c r="D77" s="471" t="e">
        <f>'6. Quick Program Budget'!G92*'3. Program Budget Summary'!G10</f>
        <v>#DIV/0!</v>
      </c>
      <c r="E77" s="471"/>
      <c r="F77" s="488">
        <f>'6. Quick Program Budget'!I97*'3. Program Budget Summary'!G10</f>
        <v>0</v>
      </c>
      <c r="G77" s="489"/>
      <c r="H77" s="487">
        <f t="shared" si="1"/>
        <v>0</v>
      </c>
      <c r="I77" s="487"/>
      <c r="J77" s="78"/>
      <c r="L77" s="177"/>
      <c r="O77" s="181"/>
      <c r="P77" s="181"/>
      <c r="Q77" s="181"/>
      <c r="R77" s="181"/>
      <c r="S77" s="181"/>
      <c r="T77" s="181"/>
    </row>
    <row r="78" spans="2:20">
      <c r="B78" s="427" t="s">
        <v>169</v>
      </c>
      <c r="C78" s="427"/>
      <c r="D78" s="471" t="e">
        <f>('6. Quick Program Budget'!F93+'6. Quick Program Budget'!G93)*'3. Program Budget Summary'!G10</f>
        <v>#DIV/0!</v>
      </c>
      <c r="E78" s="471"/>
      <c r="F78" s="488" t="e">
        <f>'6. Quick Program Budget'!I105*'3. Program Budget Summary'!G10</f>
        <v>#DIV/0!</v>
      </c>
      <c r="G78" s="489"/>
      <c r="H78" s="487">
        <f t="shared" si="1"/>
        <v>0</v>
      </c>
      <c r="I78" s="487"/>
      <c r="L78" s="177"/>
      <c r="O78" s="181"/>
      <c r="P78" s="181"/>
      <c r="Q78" s="181"/>
      <c r="R78" s="181"/>
      <c r="S78" s="181"/>
      <c r="T78" s="181"/>
    </row>
    <row r="79" spans="2:20">
      <c r="B79" s="427" t="s">
        <v>49</v>
      </c>
      <c r="C79" s="427"/>
      <c r="D79" s="471" t="e">
        <f>SUM('6. Quick Program Budget'!E93:G93)*'3. Program Budget Summary'!G10</f>
        <v>#DIV/0!</v>
      </c>
      <c r="E79" s="471"/>
      <c r="F79" s="488" t="e">
        <f>'6. Quick Program Budget'!I106*'3. Program Budget Summary'!G10</f>
        <v>#DIV/0!</v>
      </c>
      <c r="G79" s="489"/>
      <c r="H79" s="487">
        <f t="shared" si="1"/>
        <v>0</v>
      </c>
      <c r="I79" s="487"/>
      <c r="L79" s="177"/>
      <c r="O79" s="181"/>
      <c r="P79" s="181"/>
      <c r="Q79" s="181"/>
      <c r="R79" s="181"/>
      <c r="S79" s="181"/>
      <c r="T79" s="181"/>
    </row>
    <row r="80" spans="2:20">
      <c r="B80" s="427" t="s">
        <v>104</v>
      </c>
      <c r="C80" s="427"/>
      <c r="D80" s="471" t="e">
        <f>'6. Quick Program Budget'!H92*'3. Program Budget Summary'!G10</f>
        <v>#DIV/0!</v>
      </c>
      <c r="E80" s="471"/>
      <c r="F80" s="488">
        <f>'6. Quick Program Budget'!I98*'3. Program Budget Summary'!G10</f>
        <v>0</v>
      </c>
      <c r="G80" s="489"/>
      <c r="H80" s="487">
        <f t="shared" si="1"/>
        <v>0</v>
      </c>
      <c r="I80" s="487"/>
      <c r="L80" s="177"/>
      <c r="O80" s="181"/>
      <c r="P80" s="181"/>
      <c r="Q80" s="181"/>
      <c r="R80" s="181"/>
      <c r="S80" s="181"/>
      <c r="T80" s="181"/>
    </row>
    <row r="81" spans="2:20" ht="17.100000000000001" thickBot="1">
      <c r="B81" s="423" t="s">
        <v>50</v>
      </c>
      <c r="C81" s="423"/>
      <c r="D81" s="473" t="e">
        <f>SUM('6. Quick Program Budget'!E93:H93)*'3. Program Budget Summary'!G10</f>
        <v>#DIV/0!</v>
      </c>
      <c r="E81" s="473"/>
      <c r="F81" s="485" t="e">
        <f>'6. Quick Program Budget'!I107*'3. Program Budget Summary'!G10</f>
        <v>#DIV/0!</v>
      </c>
      <c r="G81" s="486"/>
      <c r="H81" s="484">
        <f t="shared" si="1"/>
        <v>0</v>
      </c>
      <c r="I81" s="484"/>
      <c r="L81" s="177"/>
      <c r="O81" s="181"/>
      <c r="P81" s="181"/>
      <c r="Q81" s="181"/>
      <c r="R81" s="181"/>
      <c r="S81" s="181"/>
      <c r="T81" s="181"/>
    </row>
    <row r="82" spans="2:20" ht="17.100000000000001" thickTop="1">
      <c r="B82" s="424" t="s">
        <v>44</v>
      </c>
      <c r="C82" s="424"/>
      <c r="D82" s="469" t="e">
        <f>SUM(D73:D81)</f>
        <v>#DIV/0!</v>
      </c>
      <c r="E82" s="469"/>
      <c r="F82" s="480" t="e">
        <f>SUM(F73:G81)</f>
        <v>#DIV/0!</v>
      </c>
      <c r="G82" s="481"/>
      <c r="H82" s="470" t="s">
        <v>32</v>
      </c>
      <c r="I82" s="470"/>
      <c r="O82" s="181"/>
      <c r="P82" s="181"/>
      <c r="Q82" s="181"/>
      <c r="R82" s="181"/>
      <c r="S82" s="181"/>
      <c r="T82" s="181"/>
    </row>
    <row r="83" spans="2:20" ht="43.5" customHeight="1">
      <c r="C83" s="75"/>
      <c r="D83" s="75"/>
      <c r="E83" s="75"/>
      <c r="O83" s="181"/>
      <c r="P83" s="181"/>
      <c r="Q83" s="181"/>
      <c r="R83" s="181"/>
      <c r="S83" s="181"/>
      <c r="T83" s="181"/>
    </row>
    <row r="84" spans="2:20" ht="21.6">
      <c r="B84" s="33">
        <v>8</v>
      </c>
      <c r="C84" s="75"/>
      <c r="D84" s="75"/>
      <c r="E84" s="75"/>
      <c r="O84" s="181"/>
      <c r="P84" s="181"/>
      <c r="Q84" s="181"/>
      <c r="R84" s="181"/>
      <c r="S84" s="181"/>
      <c r="T84" s="181"/>
    </row>
    <row r="85" spans="2:20" ht="57" customHeight="1">
      <c r="B85" s="482" t="s">
        <v>170</v>
      </c>
      <c r="C85" s="398"/>
      <c r="D85" s="398"/>
      <c r="E85" s="398"/>
      <c r="F85" s="398"/>
      <c r="G85" s="398"/>
      <c r="H85" s="398"/>
      <c r="I85" s="398"/>
      <c r="O85" s="181"/>
      <c r="P85" s="181"/>
      <c r="Q85" s="181"/>
      <c r="R85" s="181"/>
      <c r="S85" s="181"/>
      <c r="T85" s="181"/>
    </row>
    <row r="86" spans="2:20" ht="33" customHeight="1">
      <c r="B86" s="426" t="s">
        <v>154</v>
      </c>
      <c r="C86" s="426"/>
      <c r="D86" s="483" t="str">
        <f>_xlfn.CONCAT("Participants Served: ",'3. Program Budget Summary'!B33)</f>
        <v>Participants Served: Full Program Duration</v>
      </c>
      <c r="E86" s="483"/>
      <c r="F86" s="412" t="str">
        <f>_xlfn.CONCAT("Cost: ",'3. Program Budget Summary'!B33)</f>
        <v>Cost: Full Program Duration</v>
      </c>
      <c r="G86" s="413"/>
      <c r="H86" s="426" t="s">
        <v>171</v>
      </c>
      <c r="I86" s="426"/>
      <c r="J86" s="41"/>
      <c r="O86" s="181"/>
      <c r="P86" s="181"/>
      <c r="Q86" s="181"/>
      <c r="R86" s="181"/>
      <c r="S86" s="181"/>
      <c r="T86" s="181"/>
    </row>
    <row r="87" spans="2:20">
      <c r="B87" s="427" t="s">
        <v>24</v>
      </c>
      <c r="C87" s="427"/>
      <c r="D87" s="471" t="e">
        <f>'6. Quick Program Budget'!E92*'3. Program Budget Summary'!G10</f>
        <v>#DIV/0!</v>
      </c>
      <c r="E87" s="471"/>
      <c r="F87" s="472" t="e">
        <f>'6. Quick Program Budget'!E118*'3. Program Budget Summary'!G10</f>
        <v>#DIV/0!</v>
      </c>
      <c r="G87" s="472"/>
      <c r="H87" s="472">
        <f>IFERROR(F87/D87,)</f>
        <v>0</v>
      </c>
      <c r="I87" s="472"/>
      <c r="K87" s="60"/>
      <c r="L87" s="78"/>
      <c r="M87" s="60"/>
      <c r="N87" s="60"/>
      <c r="O87" s="181"/>
      <c r="P87" s="181"/>
      <c r="Q87" s="181"/>
      <c r="R87" s="181"/>
      <c r="S87" s="181"/>
      <c r="T87" s="181"/>
    </row>
    <row r="88" spans="2:20">
      <c r="B88" s="427" t="s">
        <v>25</v>
      </c>
      <c r="C88" s="427"/>
      <c r="D88" s="471" t="e">
        <f>'6. Quick Program Budget'!F92*'3. Program Budget Summary'!G10</f>
        <v>#DIV/0!</v>
      </c>
      <c r="E88" s="471"/>
      <c r="F88" s="472" t="e">
        <f>'6. Quick Program Budget'!F118*'3. Program Budget Summary'!G10</f>
        <v>#DIV/0!</v>
      </c>
      <c r="G88" s="472"/>
      <c r="H88" s="472">
        <f>IFERROR(F88/D88,)</f>
        <v>0</v>
      </c>
      <c r="I88" s="472"/>
      <c r="K88" s="60"/>
      <c r="L88" s="78"/>
      <c r="M88" s="60"/>
      <c r="N88" s="60"/>
      <c r="O88" s="181"/>
      <c r="P88" s="181"/>
      <c r="Q88" s="181"/>
      <c r="R88" s="181"/>
      <c r="S88" s="181"/>
      <c r="T88" s="181"/>
    </row>
    <row r="89" spans="2:20">
      <c r="B89" s="427" t="s">
        <v>172</v>
      </c>
      <c r="C89" s="427"/>
      <c r="D89" s="471" t="e">
        <f>'6. Quick Program Budget'!G92*'3. Program Budget Summary'!G10</f>
        <v>#DIV/0!</v>
      </c>
      <c r="E89" s="471"/>
      <c r="F89" s="472" t="e">
        <f>'6. Quick Program Budget'!G118*'3. Program Budget Summary'!G10</f>
        <v>#DIV/0!</v>
      </c>
      <c r="G89" s="472"/>
      <c r="H89" s="472">
        <f>IFERROR(F89/D89,)</f>
        <v>0</v>
      </c>
      <c r="I89" s="472"/>
      <c r="K89" s="60"/>
      <c r="L89" s="78"/>
      <c r="M89" s="60"/>
      <c r="N89" s="60"/>
      <c r="O89" s="181"/>
      <c r="P89" s="181"/>
      <c r="Q89" s="181"/>
      <c r="R89" s="181"/>
      <c r="S89" s="181"/>
      <c r="T89" s="181"/>
    </row>
    <row r="90" spans="2:20" ht="17.100000000000001" thickBot="1">
      <c r="B90" s="423" t="s">
        <v>104</v>
      </c>
      <c r="C90" s="423"/>
      <c r="D90" s="473" t="e">
        <f>'6. Quick Program Budget'!H92*'3. Program Budget Summary'!G10</f>
        <v>#DIV/0!</v>
      </c>
      <c r="E90" s="473"/>
      <c r="F90" s="474" t="e">
        <f>'6. Quick Program Budget'!H118*'3. Program Budget Summary'!G10</f>
        <v>#DIV/0!</v>
      </c>
      <c r="G90" s="474"/>
      <c r="H90" s="474">
        <f>IFERROR(F90/D90,)</f>
        <v>0</v>
      </c>
      <c r="I90" s="474"/>
      <c r="K90" s="60"/>
      <c r="L90" s="78"/>
      <c r="M90" s="60"/>
      <c r="N90" s="60"/>
      <c r="O90" s="181"/>
      <c r="P90" s="181"/>
      <c r="Q90" s="181"/>
      <c r="R90" s="181"/>
      <c r="S90" s="181"/>
      <c r="T90" s="181"/>
    </row>
    <row r="91" spans="2:20" ht="17.100000000000001" thickTop="1">
      <c r="B91" s="424" t="s">
        <v>44</v>
      </c>
      <c r="C91" s="424"/>
      <c r="D91" s="469" t="e">
        <f>SUM(D87:E90)</f>
        <v>#DIV/0!</v>
      </c>
      <c r="E91" s="469"/>
      <c r="F91" s="454" t="e">
        <f>SUM(F87:G90)</f>
        <v>#DIV/0!</v>
      </c>
      <c r="G91" s="454"/>
      <c r="H91" s="470" t="e">
        <f>F91/D91</f>
        <v>#DIV/0!</v>
      </c>
      <c r="I91" s="470"/>
      <c r="K91" s="60"/>
      <c r="L91" s="60"/>
      <c r="M91" s="60"/>
      <c r="N91" s="60"/>
      <c r="O91" s="181"/>
      <c r="P91" s="181"/>
      <c r="Q91" s="181"/>
      <c r="R91" s="181"/>
      <c r="S91" s="181"/>
      <c r="T91" s="181"/>
    </row>
    <row r="92" spans="2:20" ht="43.5" customHeight="1">
      <c r="C92" s="75"/>
      <c r="D92" s="75"/>
      <c r="E92" s="75"/>
      <c r="G92" s="78"/>
      <c r="I92" s="78"/>
      <c r="J92" s="78"/>
      <c r="K92" s="78"/>
      <c r="O92" s="181"/>
      <c r="P92" s="181"/>
      <c r="Q92" s="181"/>
      <c r="R92" s="181"/>
      <c r="S92" s="181"/>
      <c r="T92" s="181"/>
    </row>
    <row r="93" spans="2:20" ht="21.6">
      <c r="B93" s="33">
        <v>9</v>
      </c>
      <c r="C93" s="75"/>
      <c r="D93" s="75"/>
      <c r="E93" s="75"/>
      <c r="O93" s="181"/>
      <c r="P93" s="181"/>
      <c r="Q93" s="181"/>
      <c r="R93" s="181"/>
      <c r="S93" s="181"/>
      <c r="T93" s="181"/>
    </row>
    <row r="94" spans="2:20" ht="57" customHeight="1">
      <c r="B94" s="398" t="s">
        <v>173</v>
      </c>
      <c r="C94" s="398"/>
      <c r="D94" s="398"/>
      <c r="E94" s="398"/>
      <c r="F94" s="398"/>
      <c r="G94" s="398"/>
      <c r="H94" s="398"/>
      <c r="I94" s="398"/>
      <c r="O94" s="181"/>
      <c r="P94" s="181"/>
      <c r="Q94" s="181"/>
      <c r="R94" s="181"/>
      <c r="S94" s="181"/>
      <c r="T94" s="181"/>
    </row>
    <row r="95" spans="2:20" s="58" customFormat="1" ht="33" customHeight="1">
      <c r="B95" s="426" t="s">
        <v>163</v>
      </c>
      <c r="C95" s="426"/>
      <c r="D95" s="426"/>
      <c r="E95" s="156" t="s">
        <v>24</v>
      </c>
      <c r="F95" s="156" t="s">
        <v>25</v>
      </c>
      <c r="G95" s="156" t="s">
        <v>26</v>
      </c>
      <c r="H95" s="156" t="s">
        <v>27</v>
      </c>
      <c r="I95" s="156" t="s">
        <v>44</v>
      </c>
      <c r="O95" s="63"/>
      <c r="P95" s="63"/>
      <c r="Q95" s="63"/>
      <c r="R95" s="63"/>
      <c r="S95" s="63"/>
      <c r="T95" s="63"/>
    </row>
    <row r="96" spans="2:20">
      <c r="B96" s="427" t="s">
        <v>46</v>
      </c>
      <c r="C96" s="427"/>
      <c r="D96" s="427"/>
      <c r="E96" s="90">
        <f>'6. Quick Program Budget'!E103*'3. Program Budget Summary'!$G10</f>
        <v>0</v>
      </c>
      <c r="F96" s="90" t="e">
        <f>'6. Quick Program Budget'!F103*'3. Program Budget Summary'!$G10</f>
        <v>#DIV/0!</v>
      </c>
      <c r="G96" s="90">
        <f>'6. Quick Program Budget'!G103*'3. Program Budget Summary'!$G10</f>
        <v>0</v>
      </c>
      <c r="H96" s="90">
        <f>'6. Quick Program Budget'!H103*'3. Program Budget Summary'!$G10</f>
        <v>0</v>
      </c>
      <c r="I96" s="135" t="e">
        <f t="shared" ref="I96:I104" si="2">SUM(E96:H96)</f>
        <v>#DIV/0!</v>
      </c>
      <c r="O96" s="181"/>
      <c r="P96" s="181"/>
      <c r="Q96" s="181"/>
      <c r="R96" s="181"/>
      <c r="S96" s="181"/>
      <c r="T96" s="181"/>
    </row>
    <row r="97" spans="2:20">
      <c r="B97" s="427" t="s">
        <v>174</v>
      </c>
      <c r="C97" s="427"/>
      <c r="D97" s="427"/>
      <c r="E97" s="90">
        <f>'6. Quick Program Budget'!E104*'3. Program Budget Summary'!$G10</f>
        <v>0</v>
      </c>
      <c r="F97" s="90" t="e">
        <f>'6. Quick Program Budget'!F104*'3. Program Budget Summary'!$G10</f>
        <v>#DIV/0!</v>
      </c>
      <c r="G97" s="90">
        <f>'6. Quick Program Budget'!G104*'3. Program Budget Summary'!$G10</f>
        <v>0</v>
      </c>
      <c r="H97" s="90">
        <f>'6. Quick Program Budget'!H104*'3. Program Budget Summary'!$G10</f>
        <v>0</v>
      </c>
      <c r="I97" s="135" t="e">
        <f t="shared" si="2"/>
        <v>#DIV/0!</v>
      </c>
      <c r="O97" s="181"/>
      <c r="P97" s="181"/>
      <c r="Q97" s="181"/>
      <c r="R97" s="181"/>
      <c r="S97" s="181"/>
      <c r="T97" s="181"/>
    </row>
    <row r="98" spans="2:20">
      <c r="B98" s="427" t="s">
        <v>26</v>
      </c>
      <c r="C98" s="427"/>
      <c r="D98" s="427"/>
      <c r="E98" s="90">
        <f>'6. Quick Program Budget'!E97*'3. Program Budget Summary'!$G10</f>
        <v>0</v>
      </c>
      <c r="F98" s="90">
        <f>'6. Quick Program Budget'!F97*'3. Program Budget Summary'!$G10</f>
        <v>0</v>
      </c>
      <c r="G98" s="90">
        <f>'6. Quick Program Budget'!G97*'3. Program Budget Summary'!$G10</f>
        <v>0</v>
      </c>
      <c r="H98" s="90">
        <f>'6. Quick Program Budget'!H97*'3. Program Budget Summary'!$G10</f>
        <v>0</v>
      </c>
      <c r="I98" s="135">
        <f t="shared" si="2"/>
        <v>0</v>
      </c>
      <c r="O98" s="181"/>
      <c r="P98" s="181"/>
      <c r="Q98" s="181"/>
      <c r="R98" s="181"/>
      <c r="S98" s="181"/>
      <c r="T98" s="181"/>
    </row>
    <row r="99" spans="2:20">
      <c r="B99" s="427" t="s">
        <v>167</v>
      </c>
      <c r="C99" s="427"/>
      <c r="D99" s="427"/>
      <c r="E99" s="90">
        <f>'6. Quick Program Budget'!E96*'3. Program Budget Summary'!$G10</f>
        <v>0</v>
      </c>
      <c r="F99" s="90">
        <f>'6. Quick Program Budget'!F96*'3. Program Budget Summary'!$G10</f>
        <v>0</v>
      </c>
      <c r="G99" s="90">
        <f>'6. Quick Program Budget'!G96*'3. Program Budget Summary'!$G10</f>
        <v>0</v>
      </c>
      <c r="H99" s="90">
        <f>'6. Quick Program Budget'!H96*'3. Program Budget Summary'!$G10</f>
        <v>0</v>
      </c>
      <c r="I99" s="135">
        <f t="shared" si="2"/>
        <v>0</v>
      </c>
      <c r="O99" s="181"/>
      <c r="P99" s="181"/>
      <c r="Q99" s="181"/>
      <c r="R99" s="181"/>
      <c r="S99" s="181"/>
      <c r="T99" s="181"/>
    </row>
    <row r="100" spans="2:20">
      <c r="B100" s="427" t="s">
        <v>168</v>
      </c>
      <c r="C100" s="427"/>
      <c r="D100" s="427"/>
      <c r="E100" s="90" t="e">
        <f>'6. Quick Program Budget'!E102*'3. Program Budget Summary'!$G10</f>
        <v>#DIV/0!</v>
      </c>
      <c r="F100" s="90">
        <f>'6. Quick Program Budget'!F102*'3. Program Budget Summary'!$G10</f>
        <v>0</v>
      </c>
      <c r="G100" s="90">
        <f>'6. Quick Program Budget'!G102*'3. Program Budget Summary'!$G10</f>
        <v>0</v>
      </c>
      <c r="H100" s="90">
        <f>'6. Quick Program Budget'!H102*'3. Program Budget Summary'!$G10</f>
        <v>0</v>
      </c>
      <c r="I100" s="135" t="e">
        <f t="shared" si="2"/>
        <v>#DIV/0!</v>
      </c>
      <c r="O100" s="181"/>
      <c r="P100" s="181"/>
      <c r="Q100" s="181"/>
      <c r="R100" s="181"/>
      <c r="S100" s="181"/>
      <c r="T100" s="181"/>
    </row>
    <row r="101" spans="2:20">
      <c r="B101" s="427" t="s">
        <v>169</v>
      </c>
      <c r="C101" s="427"/>
      <c r="D101" s="427"/>
      <c r="E101" s="90">
        <f>'6. Quick Program Budget'!E105*'3. Program Budget Summary'!$G10</f>
        <v>0</v>
      </c>
      <c r="F101" s="90" t="e">
        <f>'6. Quick Program Budget'!F105*'3. Program Budget Summary'!$G10</f>
        <v>#DIV/0!</v>
      </c>
      <c r="G101" s="90" t="e">
        <f>'6. Quick Program Budget'!G105*'3. Program Budget Summary'!$G10</f>
        <v>#DIV/0!</v>
      </c>
      <c r="H101" s="90">
        <f>'6. Quick Program Budget'!H105*'3. Program Budget Summary'!$G10</f>
        <v>0</v>
      </c>
      <c r="I101" s="135" t="e">
        <f t="shared" si="2"/>
        <v>#DIV/0!</v>
      </c>
      <c r="O101" s="181"/>
      <c r="P101" s="181"/>
      <c r="Q101" s="181"/>
      <c r="R101" s="181"/>
      <c r="S101" s="181"/>
      <c r="T101" s="181"/>
    </row>
    <row r="102" spans="2:20">
      <c r="B102" s="427" t="s">
        <v>49</v>
      </c>
      <c r="C102" s="427"/>
      <c r="D102" s="427">
        <f>'2. Program Setup'!J133*'3. Program Budget Summary'!G29</f>
        <v>0</v>
      </c>
      <c r="E102" s="90" t="e">
        <f>'6. Quick Program Budget'!E106*'3. Program Budget Summary'!$G10</f>
        <v>#DIV/0!</v>
      </c>
      <c r="F102" s="90" t="e">
        <f>'6. Quick Program Budget'!F106*'3. Program Budget Summary'!$G10</f>
        <v>#DIV/0!</v>
      </c>
      <c r="G102" s="90" t="e">
        <f>'6. Quick Program Budget'!G106*'3. Program Budget Summary'!$G10</f>
        <v>#DIV/0!</v>
      </c>
      <c r="H102" s="90">
        <f>'6. Quick Program Budget'!H106*'3. Program Budget Summary'!$G10</f>
        <v>0</v>
      </c>
      <c r="I102" s="135" t="e">
        <f t="shared" si="2"/>
        <v>#DIV/0!</v>
      </c>
      <c r="O102" s="181"/>
      <c r="P102" s="181"/>
      <c r="Q102" s="181"/>
      <c r="R102" s="181"/>
      <c r="S102" s="181"/>
      <c r="T102" s="181"/>
    </row>
    <row r="103" spans="2:20">
      <c r="B103" s="427" t="s">
        <v>104</v>
      </c>
      <c r="C103" s="427"/>
      <c r="D103" s="427"/>
      <c r="E103" s="90">
        <f>'6. Quick Program Budget'!E98*'3. Program Budget Summary'!$G10</f>
        <v>0</v>
      </c>
      <c r="F103" s="90">
        <f>'6. Quick Program Budget'!F98*'3. Program Budget Summary'!$G10</f>
        <v>0</v>
      </c>
      <c r="G103" s="90">
        <f>'6. Quick Program Budget'!G98*'3. Program Budget Summary'!$G10</f>
        <v>0</v>
      </c>
      <c r="H103" s="90">
        <f>'6. Quick Program Budget'!H98*'3. Program Budget Summary'!$G10</f>
        <v>0</v>
      </c>
      <c r="I103" s="135">
        <f t="shared" si="2"/>
        <v>0</v>
      </c>
      <c r="O103" s="181"/>
      <c r="P103" s="181"/>
      <c r="Q103" s="181"/>
      <c r="R103" s="181"/>
      <c r="S103" s="181"/>
      <c r="T103" s="181"/>
    </row>
    <row r="104" spans="2:20" ht="17.100000000000001" thickBot="1">
      <c r="B104" s="423" t="s">
        <v>50</v>
      </c>
      <c r="C104" s="423"/>
      <c r="D104" s="423"/>
      <c r="E104" s="91" t="e">
        <f>'6. Quick Program Budget'!E107*'3. Program Budget Summary'!$G10</f>
        <v>#DIV/0!</v>
      </c>
      <c r="F104" s="91" t="e">
        <f>'6. Quick Program Budget'!F107*'3. Program Budget Summary'!$G10</f>
        <v>#DIV/0!</v>
      </c>
      <c r="G104" s="91" t="e">
        <f>'6. Quick Program Budget'!G107*'3. Program Budget Summary'!$G10</f>
        <v>#DIV/0!</v>
      </c>
      <c r="H104" s="91" t="e">
        <f>'6. Quick Program Budget'!H107*'3. Program Budget Summary'!$G10</f>
        <v>#DIV/0!</v>
      </c>
      <c r="I104" s="136" t="e">
        <f t="shared" si="2"/>
        <v>#DIV/0!</v>
      </c>
      <c r="O104" s="181"/>
      <c r="P104" s="181"/>
      <c r="Q104" s="181"/>
      <c r="R104" s="181"/>
      <c r="S104" s="181"/>
      <c r="T104" s="181"/>
    </row>
    <row r="105" spans="2:20" ht="17.100000000000001" thickTop="1">
      <c r="B105" s="424" t="s">
        <v>175</v>
      </c>
      <c r="C105" s="424"/>
      <c r="D105" s="424"/>
      <c r="E105" s="137" t="e">
        <f>SUM(E96:E104)</f>
        <v>#DIV/0!</v>
      </c>
      <c r="F105" s="137" t="e">
        <f>SUM(F96:F104)</f>
        <v>#DIV/0!</v>
      </c>
      <c r="G105" s="137" t="e">
        <f>SUM(G96:G104)</f>
        <v>#DIV/0!</v>
      </c>
      <c r="H105" s="137" t="e">
        <f>SUM(H96:H104)</f>
        <v>#DIV/0!</v>
      </c>
      <c r="I105" s="137" t="e">
        <f>SUM(I96:I104)</f>
        <v>#DIV/0!</v>
      </c>
      <c r="O105" s="181"/>
      <c r="P105" s="181"/>
      <c r="Q105" s="181"/>
      <c r="R105" s="181"/>
      <c r="S105" s="181"/>
      <c r="T105" s="181"/>
    </row>
    <row r="106" spans="2:20" ht="43.5" customHeight="1">
      <c r="B106" s="76"/>
      <c r="C106" s="76"/>
      <c r="D106" s="76"/>
      <c r="E106" s="60"/>
      <c r="F106" s="60"/>
      <c r="G106" s="60"/>
      <c r="H106" s="60"/>
      <c r="I106" s="60"/>
      <c r="O106" s="181"/>
      <c r="P106" s="181"/>
      <c r="Q106" s="181"/>
      <c r="R106" s="181"/>
      <c r="S106" s="181"/>
      <c r="T106" s="181"/>
    </row>
    <row r="107" spans="2:20" ht="21.6" customHeight="1">
      <c r="B107" s="33">
        <v>10</v>
      </c>
      <c r="C107" s="75"/>
      <c r="D107" s="75"/>
      <c r="E107" s="75"/>
    </row>
    <row r="108" spans="2:20" ht="57" customHeight="1">
      <c r="B108" s="475" t="s">
        <v>176</v>
      </c>
      <c r="C108" s="476"/>
      <c r="D108" s="476"/>
      <c r="E108" s="476"/>
      <c r="F108" s="476"/>
      <c r="G108" s="476"/>
      <c r="H108" s="476"/>
      <c r="I108" s="477"/>
    </row>
    <row r="109" spans="2:20" ht="43.5" customHeight="1">
      <c r="B109" s="79"/>
      <c r="C109" s="80"/>
      <c r="D109" s="80"/>
      <c r="E109" s="81"/>
      <c r="F109" s="81"/>
      <c r="G109" s="34"/>
      <c r="H109" s="35"/>
      <c r="I109" s="82"/>
    </row>
    <row r="110" spans="2:20" ht="57" customHeight="1">
      <c r="B110" s="79"/>
      <c r="C110" s="478" t="s">
        <v>62</v>
      </c>
      <c r="D110" s="479"/>
      <c r="E110" s="83"/>
      <c r="F110" s="34"/>
      <c r="G110" s="478" t="s">
        <v>177</v>
      </c>
      <c r="H110" s="479"/>
      <c r="I110" s="84"/>
    </row>
    <row r="111" spans="2:20" ht="57" customHeight="1">
      <c r="B111" s="79"/>
      <c r="C111" s="80"/>
      <c r="D111" s="80"/>
      <c r="E111" s="81"/>
      <c r="F111" s="81"/>
      <c r="G111" s="34"/>
      <c r="H111" s="35"/>
      <c r="I111" s="85"/>
    </row>
    <row r="112" spans="2:20" ht="57" customHeight="1">
      <c r="B112" s="79"/>
      <c r="C112" s="478" t="s">
        <v>178</v>
      </c>
      <c r="D112" s="479"/>
      <c r="E112" s="83"/>
      <c r="F112" s="34"/>
      <c r="G112" s="478" t="s">
        <v>179</v>
      </c>
      <c r="H112" s="479"/>
      <c r="I112" s="84"/>
    </row>
    <row r="113" spans="2:9" ht="43.5" customHeight="1">
      <c r="B113" s="86"/>
      <c r="C113" s="128"/>
      <c r="D113" s="128"/>
      <c r="E113" s="129"/>
      <c r="F113" s="129"/>
      <c r="G113" s="130"/>
      <c r="H113" s="87"/>
      <c r="I113" s="88"/>
    </row>
    <row r="116" spans="2:9" ht="14.45" customHeight="1"/>
    <row r="128" spans="2:9">
      <c r="C128" s="89"/>
    </row>
  </sheetData>
  <sheetProtection sheet="1" formatCells="0" formatColumns="0" formatRows="0" insertColumns="0" insertRows="0" insertHyperlinks="0" deleteColumns="0" deleteRows="0" sort="0" autoFilter="0" pivotTables="0"/>
  <mergeCells count="220">
    <mergeCell ref="B2:I2"/>
    <mergeCell ref="B4:I4"/>
    <mergeCell ref="B6:I6"/>
    <mergeCell ref="B18:I18"/>
    <mergeCell ref="B20:I20"/>
    <mergeCell ref="B21:C21"/>
    <mergeCell ref="D21:E21"/>
    <mergeCell ref="F21:G21"/>
    <mergeCell ref="H21:I21"/>
    <mergeCell ref="B16:I16"/>
    <mergeCell ref="B17:I17"/>
    <mergeCell ref="B76:C76"/>
    <mergeCell ref="D76:E76"/>
    <mergeCell ref="F76:G76"/>
    <mergeCell ref="H76:I76"/>
    <mergeCell ref="B100:D100"/>
    <mergeCell ref="B9:C9"/>
    <mergeCell ref="B10:C10"/>
    <mergeCell ref="D26:E26"/>
    <mergeCell ref="F26:G26"/>
    <mergeCell ref="H26:I26"/>
    <mergeCell ref="B37:I37"/>
    <mergeCell ref="B38:C38"/>
    <mergeCell ref="D38:E38"/>
    <mergeCell ref="F42:G42"/>
    <mergeCell ref="H42:I42"/>
    <mergeCell ref="B22:C22"/>
    <mergeCell ref="D22:E22"/>
    <mergeCell ref="F22:G22"/>
    <mergeCell ref="H22:I22"/>
    <mergeCell ref="B24:C24"/>
    <mergeCell ref="D24:E24"/>
    <mergeCell ref="F24:G24"/>
    <mergeCell ref="H24:I24"/>
    <mergeCell ref="B35:I35"/>
    <mergeCell ref="B25:C25"/>
    <mergeCell ref="D25:E25"/>
    <mergeCell ref="F25:G25"/>
    <mergeCell ref="H25:I25"/>
    <mergeCell ref="B26:C26"/>
    <mergeCell ref="F38:G38"/>
    <mergeCell ref="H38:I38"/>
    <mergeCell ref="B41:C41"/>
    <mergeCell ref="D41:E41"/>
    <mergeCell ref="F41:G41"/>
    <mergeCell ref="H41:I41"/>
    <mergeCell ref="B27:C27"/>
    <mergeCell ref="D27:E27"/>
    <mergeCell ref="F27:G27"/>
    <mergeCell ref="H27:I27"/>
    <mergeCell ref="B29:C29"/>
    <mergeCell ref="D29:E29"/>
    <mergeCell ref="F29:G29"/>
    <mergeCell ref="H29:I29"/>
    <mergeCell ref="B33:I33"/>
    <mergeCell ref="B32:I32"/>
    <mergeCell ref="H43:I43"/>
    <mergeCell ref="B39:C39"/>
    <mergeCell ref="D39:E39"/>
    <mergeCell ref="F39:G39"/>
    <mergeCell ref="H39:I39"/>
    <mergeCell ref="B40:C40"/>
    <mergeCell ref="D40:E40"/>
    <mergeCell ref="F40:G40"/>
    <mergeCell ref="H40:I40"/>
    <mergeCell ref="B43:C43"/>
    <mergeCell ref="D43:E43"/>
    <mergeCell ref="F43:G43"/>
    <mergeCell ref="B42:C42"/>
    <mergeCell ref="D42:E42"/>
    <mergeCell ref="B47:C47"/>
    <mergeCell ref="D47:E47"/>
    <mergeCell ref="F47:G47"/>
    <mergeCell ref="H47:I47"/>
    <mergeCell ref="B44:C44"/>
    <mergeCell ref="D44:E44"/>
    <mergeCell ref="F44:G44"/>
    <mergeCell ref="H44:I44"/>
    <mergeCell ref="B45:C45"/>
    <mergeCell ref="D45:E45"/>
    <mergeCell ref="F45:G45"/>
    <mergeCell ref="H45:I45"/>
    <mergeCell ref="B46:C46"/>
    <mergeCell ref="D46:E46"/>
    <mergeCell ref="F46:G46"/>
    <mergeCell ref="H46:I46"/>
    <mergeCell ref="B58:I58"/>
    <mergeCell ref="B55:C55"/>
    <mergeCell ref="B56:C56"/>
    <mergeCell ref="B53:C53"/>
    <mergeCell ref="B54:C54"/>
    <mergeCell ref="B50:I50"/>
    <mergeCell ref="B51:C51"/>
    <mergeCell ref="F51:G51"/>
    <mergeCell ref="B52:C52"/>
    <mergeCell ref="F52:G52"/>
    <mergeCell ref="F53:G53"/>
    <mergeCell ref="F54:G54"/>
    <mergeCell ref="F55:G55"/>
    <mergeCell ref="F56:G56"/>
    <mergeCell ref="H51:I51"/>
    <mergeCell ref="H52:I52"/>
    <mergeCell ref="H53:I53"/>
    <mergeCell ref="H54:I54"/>
    <mergeCell ref="H55:I55"/>
    <mergeCell ref="H56:I56"/>
    <mergeCell ref="B62:C62"/>
    <mergeCell ref="D62:E62"/>
    <mergeCell ref="F62:G62"/>
    <mergeCell ref="H62:I62"/>
    <mergeCell ref="B63:C63"/>
    <mergeCell ref="D63:E63"/>
    <mergeCell ref="F63:G63"/>
    <mergeCell ref="H63:I63"/>
    <mergeCell ref="B60:I60"/>
    <mergeCell ref="B61:C61"/>
    <mergeCell ref="D61:E61"/>
    <mergeCell ref="F61:G61"/>
    <mergeCell ref="H61:I61"/>
    <mergeCell ref="B66:C66"/>
    <mergeCell ref="D66:E66"/>
    <mergeCell ref="F66:G66"/>
    <mergeCell ref="H66:I66"/>
    <mergeCell ref="B67:C67"/>
    <mergeCell ref="D67:E67"/>
    <mergeCell ref="F67:G67"/>
    <mergeCell ref="H67:I67"/>
    <mergeCell ref="B64:C64"/>
    <mergeCell ref="D64:E64"/>
    <mergeCell ref="F64:G64"/>
    <mergeCell ref="H64:I64"/>
    <mergeCell ref="B65:C65"/>
    <mergeCell ref="D65:E65"/>
    <mergeCell ref="F65:G65"/>
    <mergeCell ref="H65:I65"/>
    <mergeCell ref="B73:C73"/>
    <mergeCell ref="D73:E73"/>
    <mergeCell ref="H73:I73"/>
    <mergeCell ref="F73:G73"/>
    <mergeCell ref="B74:C74"/>
    <mergeCell ref="D74:E74"/>
    <mergeCell ref="H74:I74"/>
    <mergeCell ref="F74:G74"/>
    <mergeCell ref="B68:C68"/>
    <mergeCell ref="F68:G68"/>
    <mergeCell ref="H68:I68"/>
    <mergeCell ref="B71:I71"/>
    <mergeCell ref="B72:C72"/>
    <mergeCell ref="D72:E72"/>
    <mergeCell ref="H72:I72"/>
    <mergeCell ref="F72:G72"/>
    <mergeCell ref="B81:C81"/>
    <mergeCell ref="D81:E81"/>
    <mergeCell ref="H81:I81"/>
    <mergeCell ref="F81:G81"/>
    <mergeCell ref="B80:C80"/>
    <mergeCell ref="D80:E80"/>
    <mergeCell ref="H80:I80"/>
    <mergeCell ref="F80:G80"/>
    <mergeCell ref="B75:C75"/>
    <mergeCell ref="D75:E75"/>
    <mergeCell ref="H75:I75"/>
    <mergeCell ref="F75:G75"/>
    <mergeCell ref="B78:C78"/>
    <mergeCell ref="D78:E78"/>
    <mergeCell ref="H78:I78"/>
    <mergeCell ref="F78:G78"/>
    <mergeCell ref="F77:G77"/>
    <mergeCell ref="H79:I79"/>
    <mergeCell ref="F79:G79"/>
    <mergeCell ref="D77:E77"/>
    <mergeCell ref="H77:I77"/>
    <mergeCell ref="D79:E79"/>
    <mergeCell ref="B77:C77"/>
    <mergeCell ref="B79:C79"/>
    <mergeCell ref="B87:C87"/>
    <mergeCell ref="D87:E87"/>
    <mergeCell ref="F87:G87"/>
    <mergeCell ref="H87:I87"/>
    <mergeCell ref="B88:C88"/>
    <mergeCell ref="D88:E88"/>
    <mergeCell ref="F88:G88"/>
    <mergeCell ref="H88:I88"/>
    <mergeCell ref="B82:C82"/>
    <mergeCell ref="D82:E82"/>
    <mergeCell ref="H82:I82"/>
    <mergeCell ref="F82:G82"/>
    <mergeCell ref="B85:I85"/>
    <mergeCell ref="B86:C86"/>
    <mergeCell ref="D86:E86"/>
    <mergeCell ref="F86:G86"/>
    <mergeCell ref="H86:I86"/>
    <mergeCell ref="B108:I108"/>
    <mergeCell ref="C110:D110"/>
    <mergeCell ref="G110:H110"/>
    <mergeCell ref="C112:D112"/>
    <mergeCell ref="G112:H112"/>
    <mergeCell ref="B96:D96"/>
    <mergeCell ref="B97:D97"/>
    <mergeCell ref="B98:D98"/>
    <mergeCell ref="B99:D99"/>
    <mergeCell ref="B101:D101"/>
    <mergeCell ref="B103:D103"/>
    <mergeCell ref="B102:D102"/>
    <mergeCell ref="B91:C91"/>
    <mergeCell ref="D91:E91"/>
    <mergeCell ref="F91:G91"/>
    <mergeCell ref="H91:I91"/>
    <mergeCell ref="B94:I94"/>
    <mergeCell ref="B95:D95"/>
    <mergeCell ref="B89:C89"/>
    <mergeCell ref="B104:D104"/>
    <mergeCell ref="B105:D105"/>
    <mergeCell ref="D89:E89"/>
    <mergeCell ref="F89:G89"/>
    <mergeCell ref="H89:I89"/>
    <mergeCell ref="B90:C90"/>
    <mergeCell ref="D90:E90"/>
    <mergeCell ref="F90:G90"/>
    <mergeCell ref="H90:I90"/>
  </mergeCells>
  <conditionalFormatting sqref="H29:I33">
    <cfRule type="expression" dxfId="7" priority="1">
      <formula>H29&gt;0</formula>
    </cfRule>
    <cfRule type="expression" dxfId="6" priority="2">
      <formula>H29&lt;0</formula>
    </cfRule>
  </conditionalFormatting>
  <dataValidations count="1">
    <dataValidation type="list" allowBlank="1" showInputMessage="1" showErrorMessage="1" sqref="B33:I33" xr:uid="{C8B430FA-D63C-4A4E-8B09-51C0A1868737}">
      <formula1>$J$9:$J$11</formula1>
    </dataValidation>
  </dataValidations>
  <hyperlinks>
    <hyperlink ref="C110:D110" location="'2. Program Setup'!A1" display="Program Setup" xr:uid="{166236DE-49D0-4C6A-8C24-D68DE6BA8106}"/>
    <hyperlink ref="G110:H110" location="'4. Assumptions &amp; Budget'!A1" display="'4. Assumptions &amp; Budget'!A1" xr:uid="{43BCB9A5-A164-4BF1-A19C-B8E708EFD056}"/>
    <hyperlink ref="C112:D112" location="'1. Welcome and Instructions'!A1" display="Welcome and Instructions" xr:uid="{E2C5B1EE-5650-4F12-96F8-A1C37A4F0021}"/>
    <hyperlink ref="G112:H112" location="'6. Braided Funding Budget'!A1" display="Braided Funding Budget" xr:uid="{8D31CFE1-9788-406E-8D37-728BA232D954}"/>
  </hyperlinks>
  <pageMargins left="0.7" right="0.7" top="0.75" bottom="0.75" header="0.3" footer="0.3"/>
  <pageSetup scale="37"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886B5-109B-4B1A-B81F-6371191E8CE2}">
  <sheetPr>
    <pageSetUpPr fitToPage="1"/>
  </sheetPr>
  <dimension ref="A2:X188"/>
  <sheetViews>
    <sheetView showGridLines="0" zoomScale="90" zoomScaleNormal="90" workbookViewId="0">
      <selection activeCell="Z18" sqref="Z18"/>
    </sheetView>
  </sheetViews>
  <sheetFormatPr defaultColWidth="8.7109375" defaultRowHeight="16.5"/>
  <cols>
    <col min="1" max="1" width="8.7109375" style="32"/>
    <col min="2" max="4" width="10.28515625" style="32" customWidth="1"/>
    <col min="5" max="9" width="11.5703125" style="32" customWidth="1"/>
    <col min="10" max="10" width="9.5703125" style="32" customWidth="1"/>
    <col min="11" max="13" width="9.140625" style="32" customWidth="1"/>
    <col min="14" max="17" width="9.5703125" style="32" customWidth="1"/>
    <col min="18" max="18" width="10.7109375" style="32" customWidth="1"/>
    <col min="19" max="19" width="9" style="32" customWidth="1"/>
    <col min="20" max="23" width="8.7109375" style="32" hidden="1" customWidth="1"/>
    <col min="24" max="24" width="14.7109375" style="32" bestFit="1" customWidth="1"/>
    <col min="25" max="16384" width="8.7109375" style="32"/>
  </cols>
  <sheetData>
    <row r="2" spans="1:24" ht="43.5" customHeight="1">
      <c r="B2" s="533" t="s">
        <v>180</v>
      </c>
      <c r="C2" s="533"/>
      <c r="D2" s="533"/>
      <c r="E2" s="533"/>
      <c r="F2" s="533"/>
      <c r="G2" s="533"/>
      <c r="H2" s="533"/>
      <c r="I2" s="533"/>
      <c r="J2" s="533"/>
      <c r="K2" s="533"/>
      <c r="L2" s="533"/>
      <c r="M2" s="533"/>
      <c r="N2" s="533"/>
      <c r="O2" s="533"/>
      <c r="P2" s="533"/>
      <c r="Q2" s="533"/>
      <c r="R2" s="533"/>
    </row>
    <row r="3" spans="1:24" ht="14.45" customHeight="1">
      <c r="B3" s="36"/>
      <c r="C3" s="36"/>
      <c r="D3" s="36"/>
      <c r="E3" s="36"/>
      <c r="F3" s="36"/>
      <c r="G3" s="36"/>
      <c r="H3" s="36"/>
      <c r="I3" s="36"/>
      <c r="J3" s="36"/>
    </row>
    <row r="4" spans="1:24" ht="34.5" customHeight="1">
      <c r="A4" s="37"/>
      <c r="B4" s="534" t="s">
        <v>181</v>
      </c>
      <c r="C4" s="534"/>
      <c r="D4" s="534"/>
      <c r="E4" s="534"/>
      <c r="F4" s="534"/>
      <c r="G4" s="534"/>
      <c r="H4" s="534"/>
      <c r="I4" s="534"/>
      <c r="J4" s="534"/>
      <c r="K4" s="534"/>
      <c r="L4" s="534"/>
      <c r="M4" s="534"/>
      <c r="N4" s="534"/>
      <c r="O4" s="534"/>
      <c r="P4" s="534"/>
      <c r="Q4" s="534"/>
      <c r="R4" s="534"/>
    </row>
    <row r="5" spans="1:24" ht="14.45" customHeight="1">
      <c r="A5" s="37"/>
      <c r="F5" s="38"/>
    </row>
    <row r="6" spans="1:24" ht="0.95" customHeight="1">
      <c r="A6" s="37"/>
      <c r="B6" s="535"/>
      <c r="C6" s="535"/>
      <c r="D6" s="535"/>
      <c r="E6" s="535"/>
      <c r="F6" s="535"/>
      <c r="G6" s="535"/>
      <c r="H6" s="535"/>
      <c r="I6" s="535"/>
      <c r="J6" s="535"/>
      <c r="K6" s="535"/>
      <c r="L6" s="535"/>
      <c r="M6" s="535"/>
      <c r="N6" s="535"/>
      <c r="O6" s="535"/>
      <c r="P6" s="535"/>
      <c r="Q6" s="535"/>
      <c r="R6" s="535"/>
    </row>
    <row r="7" spans="1:24" ht="43.5" customHeight="1">
      <c r="A7" s="37"/>
      <c r="B7" s="92"/>
      <c r="C7" s="92"/>
      <c r="D7" s="92"/>
      <c r="E7" s="92"/>
      <c r="F7" s="92"/>
      <c r="G7" s="92"/>
      <c r="H7" s="92"/>
      <c r="I7" s="92"/>
      <c r="J7" s="92"/>
      <c r="K7" s="93"/>
      <c r="L7" s="93"/>
      <c r="M7" s="93"/>
      <c r="N7" s="93"/>
      <c r="O7" s="93"/>
      <c r="P7" s="93"/>
      <c r="Q7" s="93"/>
      <c r="R7" s="93"/>
    </row>
    <row r="8" spans="1:24" s="58" customFormat="1" ht="14.45" customHeight="1">
      <c r="A8" s="56"/>
      <c r="B8" s="544" t="s">
        <v>182</v>
      </c>
      <c r="C8" s="545"/>
      <c r="D8" s="545"/>
      <c r="E8" s="545"/>
      <c r="F8" s="545"/>
      <c r="G8" s="545"/>
      <c r="H8" s="545"/>
      <c r="I8" s="546"/>
      <c r="J8" s="170"/>
      <c r="K8" s="609" t="str">
        <f>_xlfn.CONCAT('4. Assumptions &amp; Budget'!B10," Program Budget")</f>
        <v>Full Program Duration Program Budget</v>
      </c>
      <c r="L8" s="609"/>
      <c r="M8" s="609"/>
      <c r="N8" s="609"/>
      <c r="O8" s="609"/>
      <c r="P8" s="609"/>
      <c r="Q8" s="609"/>
      <c r="R8" s="609"/>
      <c r="S8" s="94"/>
    </row>
    <row r="9" spans="1:24" ht="14.45" customHeight="1">
      <c r="A9" s="37"/>
      <c r="B9" s="547"/>
      <c r="C9" s="548"/>
      <c r="D9" s="548"/>
      <c r="E9" s="548"/>
      <c r="F9" s="548"/>
      <c r="G9" s="548"/>
      <c r="H9" s="548"/>
      <c r="I9" s="549"/>
      <c r="J9" s="93"/>
      <c r="K9" s="610"/>
      <c r="L9" s="611"/>
      <c r="M9" s="612"/>
      <c r="N9" s="632" t="s">
        <v>183</v>
      </c>
      <c r="O9" s="633"/>
      <c r="P9" s="632" t="s">
        <v>184</v>
      </c>
      <c r="Q9" s="633"/>
      <c r="R9" s="636" t="s">
        <v>185</v>
      </c>
    </row>
    <row r="10" spans="1:24" ht="14.45" customHeight="1">
      <c r="A10" s="37"/>
      <c r="B10" s="543" t="s">
        <v>129</v>
      </c>
      <c r="C10" s="543"/>
      <c r="D10" s="543"/>
      <c r="E10" s="543"/>
      <c r="F10" s="543"/>
      <c r="G10" s="543"/>
      <c r="H10" s="543"/>
      <c r="I10" s="543"/>
      <c r="J10" s="92"/>
      <c r="K10" s="613"/>
      <c r="L10" s="614"/>
      <c r="M10" s="615"/>
      <c r="N10" s="634"/>
      <c r="O10" s="635"/>
      <c r="P10" s="634"/>
      <c r="Q10" s="635"/>
      <c r="R10" s="636"/>
      <c r="S10" s="97"/>
    </row>
    <row r="11" spans="1:24" ht="14.45" customHeight="1">
      <c r="A11" s="37"/>
      <c r="B11" s="543"/>
      <c r="C11" s="543"/>
      <c r="D11" s="543"/>
      <c r="E11" s="543"/>
      <c r="F11" s="543"/>
      <c r="G11" s="543"/>
      <c r="H11" s="543"/>
      <c r="I11" s="543"/>
      <c r="J11" s="92"/>
      <c r="K11" s="637" t="s">
        <v>186</v>
      </c>
      <c r="L11" s="637"/>
      <c r="M11" s="637"/>
      <c r="N11" s="630" t="e">
        <f>'6. Quick Program Budget'!I133*'6. Quick Program Budget'!G129</f>
        <v>#DIV/0!</v>
      </c>
      <c r="O11" s="631"/>
      <c r="P11" s="630" t="e">
        <f>'6. Quick Program Budget'!I82*'6. Quick Program Budget'!G77</f>
        <v>#DIV/0!</v>
      </c>
      <c r="Q11" s="631"/>
      <c r="R11" s="338" t="e">
        <f>P11/P28</f>
        <v>#DIV/0!</v>
      </c>
      <c r="S11" s="97"/>
      <c r="X11" s="78"/>
    </row>
    <row r="12" spans="1:24" ht="14.45" customHeight="1">
      <c r="A12" s="37"/>
      <c r="B12" s="543"/>
      <c r="C12" s="543"/>
      <c r="D12" s="543"/>
      <c r="E12" s="543"/>
      <c r="F12" s="543"/>
      <c r="G12" s="543"/>
      <c r="H12" s="543"/>
      <c r="I12" s="543"/>
      <c r="J12" s="92"/>
      <c r="K12" s="653"/>
      <c r="L12" s="654"/>
      <c r="M12" s="654"/>
      <c r="N12" s="654"/>
      <c r="O12" s="654"/>
      <c r="P12" s="654"/>
      <c r="Q12" s="654"/>
      <c r="R12" s="655"/>
      <c r="S12" s="97"/>
      <c r="X12" s="78"/>
    </row>
    <row r="13" spans="1:24" ht="14.45" customHeight="1">
      <c r="J13" s="92"/>
      <c r="K13" s="620" t="s">
        <v>187</v>
      </c>
      <c r="L13" s="621"/>
      <c r="M13" s="621"/>
      <c r="N13" s="621"/>
      <c r="O13" s="621"/>
      <c r="P13" s="621"/>
      <c r="Q13" s="621"/>
      <c r="R13" s="622"/>
      <c r="S13" s="97"/>
      <c r="X13" s="78"/>
    </row>
    <row r="14" spans="1:24" ht="14.45" customHeight="1">
      <c r="A14" s="37"/>
      <c r="B14" s="592" t="s">
        <v>188</v>
      </c>
      <c r="C14" s="592"/>
      <c r="D14" s="592"/>
      <c r="E14" s="592"/>
      <c r="F14" s="592"/>
      <c r="G14" s="592"/>
      <c r="H14" s="592"/>
      <c r="I14" s="592"/>
      <c r="J14" s="93"/>
      <c r="K14" s="620" t="s">
        <v>189</v>
      </c>
      <c r="L14" s="621"/>
      <c r="M14" s="622"/>
      <c r="N14" s="630" t="e">
        <f>'6. Quick Program Budget'!I166*'6. Quick Program Budget'!G129</f>
        <v>#DIV/0!</v>
      </c>
      <c r="O14" s="631"/>
      <c r="P14" s="630" t="e">
        <f>'6. Quick Program Budget'!I115*'6. Quick Program Budget'!G77</f>
        <v>#DIV/0!</v>
      </c>
      <c r="Q14" s="631"/>
      <c r="R14" s="338" t="e">
        <f>P14/P$28</f>
        <v>#DIV/0!</v>
      </c>
      <c r="S14" s="97"/>
      <c r="T14" s="60"/>
      <c r="X14" s="78"/>
    </row>
    <row r="15" spans="1:24" ht="14.45" customHeight="1">
      <c r="A15" s="37"/>
      <c r="B15" s="593"/>
      <c r="C15" s="593"/>
      <c r="D15" s="593"/>
      <c r="E15" s="593"/>
      <c r="F15" s="593"/>
      <c r="G15" s="593"/>
      <c r="H15" s="593"/>
      <c r="I15" s="593"/>
      <c r="J15" s="93"/>
      <c r="K15" s="620" t="s">
        <v>190</v>
      </c>
      <c r="L15" s="621"/>
      <c r="M15" s="622"/>
      <c r="N15" s="630" t="e">
        <f>'6. Quick Program Budget'!I165*'6. Quick Program Budget'!G129</f>
        <v>#DIV/0!</v>
      </c>
      <c r="O15" s="631"/>
      <c r="P15" s="630" t="e">
        <f>'6. Quick Program Budget'!I114*'6. Quick Program Budget'!G77</f>
        <v>#DIV/0!</v>
      </c>
      <c r="Q15" s="631"/>
      <c r="R15" s="338" t="e">
        <f>P15/P$28</f>
        <v>#DIV/0!</v>
      </c>
      <c r="S15" s="97"/>
      <c r="T15" s="60"/>
      <c r="X15" s="78"/>
    </row>
    <row r="16" spans="1:24" ht="14.45" customHeight="1">
      <c r="A16" s="37"/>
      <c r="B16" s="586" t="e">
        <f>IF('4. Assumptions &amp; Budget'!T41&lt;=0,CONCATENATE("Based on your updated assumptions below, within ",TEXT('4. Assumptions &amp; Budget'!T38,"#,##0")," months you will serve ",TEXT('4. Assumptions &amp; Budget'!T39,"#,##0")," participants at an average cost of ",TEXT('4. Assumptions &amp; Budget'!T40,"$#,##0")," per participant and a total budget deficit of ",TEXT('4. Assumptions &amp; Budget'!T41,"$#,##0"),"."),
CONCATENATE("Based on your updated assumptions below, within ",TEXT('4. Assumptions &amp; Budget'!T38,"#,##0")," months you will serve ",TEXT('4. Assumptions &amp; Budget'!T39,"#,##0")," participants at an average cost of ",TEXT('4. Assumptions &amp; Budget'!T40,"$#,##0")," per participant and a total budget excess of ",TEXT('4. Assumptions &amp; Budget'!T41,"$#,##0"),"."))</f>
        <v>#DIV/0!</v>
      </c>
      <c r="C16" s="587"/>
      <c r="D16" s="587"/>
      <c r="E16" s="587"/>
      <c r="F16" s="587"/>
      <c r="G16" s="587"/>
      <c r="H16" s="587"/>
      <c r="I16" s="588"/>
      <c r="J16" s="93"/>
      <c r="K16" s="653"/>
      <c r="L16" s="654"/>
      <c r="M16" s="654"/>
      <c r="N16" s="654"/>
      <c r="O16" s="654"/>
      <c r="P16" s="654"/>
      <c r="Q16" s="654"/>
      <c r="R16" s="655"/>
      <c r="S16" s="97"/>
      <c r="T16" s="60"/>
    </row>
    <row r="17" spans="1:24" ht="14.45" customHeight="1">
      <c r="A17" s="37"/>
      <c r="B17" s="586"/>
      <c r="C17" s="587"/>
      <c r="D17" s="587"/>
      <c r="E17" s="587"/>
      <c r="F17" s="587"/>
      <c r="G17" s="587"/>
      <c r="H17" s="587"/>
      <c r="I17" s="588"/>
      <c r="J17" s="93"/>
      <c r="K17" s="620" t="s">
        <v>191</v>
      </c>
      <c r="L17" s="621"/>
      <c r="M17" s="621"/>
      <c r="N17" s="621"/>
      <c r="O17" s="621"/>
      <c r="P17" s="621"/>
      <c r="Q17" s="621"/>
      <c r="R17" s="622"/>
      <c r="S17" s="97"/>
      <c r="T17" s="60"/>
    </row>
    <row r="18" spans="1:24" ht="14.45" customHeight="1">
      <c r="A18" s="37"/>
      <c r="B18" s="589"/>
      <c r="C18" s="590"/>
      <c r="D18" s="590"/>
      <c r="E18" s="590"/>
      <c r="F18" s="590"/>
      <c r="G18" s="590"/>
      <c r="H18" s="590"/>
      <c r="I18" s="591"/>
      <c r="J18" s="93"/>
      <c r="K18" s="620" t="s">
        <v>167</v>
      </c>
      <c r="L18" s="621"/>
      <c r="M18" s="622"/>
      <c r="N18" s="630">
        <f>'6. Quick Program Budget'!I147*'6. Quick Program Budget'!G129</f>
        <v>0</v>
      </c>
      <c r="O18" s="631"/>
      <c r="P18" s="630">
        <f>'6. Quick Program Budget'!I96*'6. Quick Program Budget'!G77</f>
        <v>0</v>
      </c>
      <c r="Q18" s="631"/>
      <c r="R18" s="338" t="e">
        <f t="shared" ref="R18:R26" si="0">P18/P$28</f>
        <v>#DIV/0!</v>
      </c>
      <c r="S18" s="97"/>
      <c r="T18" s="60"/>
    </row>
    <row r="19" spans="1:24" ht="14.45" customHeight="1">
      <c r="A19" s="37"/>
      <c r="B19" s="176"/>
      <c r="C19" s="176"/>
      <c r="D19" s="176"/>
      <c r="E19" s="176"/>
      <c r="F19" s="176"/>
      <c r="G19" s="176"/>
      <c r="H19" s="176"/>
      <c r="I19" s="176"/>
      <c r="J19" s="93"/>
      <c r="K19" s="620" t="s">
        <v>168</v>
      </c>
      <c r="L19" s="621"/>
      <c r="M19" s="622"/>
      <c r="N19" s="630" t="e">
        <f>'6. Quick Program Budget'!I153*'6. Quick Program Budget'!G129</f>
        <v>#DIV/0!</v>
      </c>
      <c r="O19" s="631"/>
      <c r="P19" s="630" t="e">
        <f>'6. Quick Program Budget'!I102*'6. Quick Program Budget'!G77</f>
        <v>#DIV/0!</v>
      </c>
      <c r="Q19" s="631"/>
      <c r="R19" s="338" t="e">
        <f t="shared" si="0"/>
        <v>#DIV/0!</v>
      </c>
      <c r="S19" s="97"/>
      <c r="T19" s="60"/>
    </row>
    <row r="20" spans="1:24" ht="14.45" customHeight="1">
      <c r="A20" s="37"/>
      <c r="B20" s="592" t="s">
        <v>192</v>
      </c>
      <c r="C20" s="592"/>
      <c r="D20" s="592"/>
      <c r="E20" s="592"/>
      <c r="F20" s="592"/>
      <c r="G20" s="592"/>
      <c r="H20" s="592"/>
      <c r="I20" s="592"/>
      <c r="J20" s="93"/>
      <c r="K20" s="620" t="s">
        <v>42</v>
      </c>
      <c r="L20" s="621"/>
      <c r="M20" s="622"/>
      <c r="N20" s="630">
        <f>'6. Quick Program Budget'!I148*'6. Quick Program Budget'!G129</f>
        <v>0</v>
      </c>
      <c r="O20" s="631"/>
      <c r="P20" s="630">
        <f>'6. Quick Program Budget'!I97*'6. Quick Program Budget'!G77</f>
        <v>0</v>
      </c>
      <c r="Q20" s="631"/>
      <c r="R20" s="338" t="e">
        <f t="shared" si="0"/>
        <v>#DIV/0!</v>
      </c>
      <c r="S20" s="97"/>
      <c r="T20" s="60"/>
    </row>
    <row r="21" spans="1:24" ht="14.45" customHeight="1">
      <c r="A21" s="37"/>
      <c r="B21" s="593"/>
      <c r="C21" s="593"/>
      <c r="D21" s="593"/>
      <c r="E21" s="593"/>
      <c r="F21" s="593"/>
      <c r="G21" s="593"/>
      <c r="H21" s="593"/>
      <c r="I21" s="593"/>
      <c r="J21" s="93"/>
      <c r="K21" s="620" t="s">
        <v>193</v>
      </c>
      <c r="L21" s="621"/>
      <c r="M21" s="622"/>
      <c r="N21" s="630" t="e">
        <f>'6. Quick Program Budget'!I155*'6. Quick Program Budget'!G129</f>
        <v>#DIV/0!</v>
      </c>
      <c r="O21" s="631"/>
      <c r="P21" s="630" t="e">
        <f>'6. Quick Program Budget'!I104*'6. Quick Program Budget'!G77</f>
        <v>#DIV/0!</v>
      </c>
      <c r="Q21" s="631"/>
      <c r="R21" s="338" t="e">
        <f t="shared" si="0"/>
        <v>#DIV/0!</v>
      </c>
      <c r="S21" s="97"/>
      <c r="T21" s="60"/>
    </row>
    <row r="22" spans="1:24" ht="14.45" customHeight="1">
      <c r="A22" s="37"/>
      <c r="B22" s="638"/>
      <c r="C22" s="639"/>
      <c r="D22" s="640"/>
      <c r="E22" s="565" t="s">
        <v>194</v>
      </c>
      <c r="F22" s="566"/>
      <c r="G22" s="565" t="s">
        <v>195</v>
      </c>
      <c r="H22" s="606"/>
      <c r="I22" s="566"/>
      <c r="J22" s="171"/>
      <c r="K22" s="620" t="s">
        <v>99</v>
      </c>
      <c r="L22" s="621"/>
      <c r="M22" s="622"/>
      <c r="N22" s="630" t="e">
        <f>'6. Quick Program Budget'!I154*'6. Quick Program Budget'!G129</f>
        <v>#DIV/0!</v>
      </c>
      <c r="O22" s="631"/>
      <c r="P22" s="630" t="e">
        <f>'6. Quick Program Budget'!I103*'6. Quick Program Budget'!G77</f>
        <v>#DIV/0!</v>
      </c>
      <c r="Q22" s="631"/>
      <c r="R22" s="338" t="e">
        <f t="shared" si="0"/>
        <v>#DIV/0!</v>
      </c>
      <c r="S22" s="97"/>
      <c r="T22" s="60"/>
    </row>
    <row r="23" spans="1:24" ht="14.45" customHeight="1">
      <c r="A23" s="37"/>
      <c r="B23" s="641"/>
      <c r="C23" s="642"/>
      <c r="D23" s="643"/>
      <c r="E23" s="604" t="s">
        <v>196</v>
      </c>
      <c r="F23" s="604" t="s">
        <v>197</v>
      </c>
      <c r="G23" s="607" t="s">
        <v>198</v>
      </c>
      <c r="H23" s="604" t="s">
        <v>44</v>
      </c>
      <c r="I23" s="604" t="s">
        <v>199</v>
      </c>
      <c r="J23" s="93"/>
      <c r="K23" s="620" t="s">
        <v>48</v>
      </c>
      <c r="L23" s="621"/>
      <c r="M23" s="622"/>
      <c r="N23" s="630" t="e">
        <f>'6. Quick Program Budget'!I156*'6. Quick Program Budget'!G129</f>
        <v>#DIV/0!</v>
      </c>
      <c r="O23" s="631"/>
      <c r="P23" s="630" t="e">
        <f>'6. Quick Program Budget'!I105*'6. Quick Program Budget'!G77</f>
        <v>#DIV/0!</v>
      </c>
      <c r="Q23" s="631"/>
      <c r="R23" s="338" t="e">
        <f t="shared" si="0"/>
        <v>#DIV/0!</v>
      </c>
      <c r="S23" s="97"/>
      <c r="T23" s="60"/>
    </row>
    <row r="24" spans="1:24" ht="14.45" customHeight="1">
      <c r="A24" s="37"/>
      <c r="B24" s="644"/>
      <c r="C24" s="645"/>
      <c r="D24" s="646"/>
      <c r="E24" s="605"/>
      <c r="F24" s="605"/>
      <c r="G24" s="608"/>
      <c r="H24" s="605"/>
      <c r="I24" s="605"/>
      <c r="J24" s="93"/>
      <c r="K24" s="620" t="s">
        <v>49</v>
      </c>
      <c r="L24" s="621"/>
      <c r="M24" s="622"/>
      <c r="N24" s="630" t="e">
        <f>'6. Quick Program Budget'!I157*'6. Quick Program Budget'!G129</f>
        <v>#DIV/0!</v>
      </c>
      <c r="O24" s="631"/>
      <c r="P24" s="630" t="e">
        <f>'6. Quick Program Budget'!I106*'6. Quick Program Budget'!G77</f>
        <v>#DIV/0!</v>
      </c>
      <c r="Q24" s="631"/>
      <c r="R24" s="338" t="e">
        <f t="shared" si="0"/>
        <v>#DIV/0!</v>
      </c>
      <c r="S24" s="97"/>
      <c r="T24" s="60"/>
    </row>
    <row r="25" spans="1:24" ht="14.45" customHeight="1">
      <c r="A25" s="37"/>
      <c r="B25" s="595" t="s">
        <v>24</v>
      </c>
      <c r="C25" s="596"/>
      <c r="D25" s="597"/>
      <c r="E25" s="324">
        <f>'6. Quick Program Budget'!E86</f>
        <v>0</v>
      </c>
      <c r="F25" s="325">
        <f>'6. Quick Program Budget'!E91</f>
        <v>0</v>
      </c>
      <c r="G25" s="326">
        <f>'6. Quick Program Budget'!E120</f>
        <v>0</v>
      </c>
      <c r="H25" s="327" t="e">
        <f>'6. Quick Program Budget'!E119</f>
        <v>#DIV/0!</v>
      </c>
      <c r="I25" s="328" t="e">
        <f>H25/H$29</f>
        <v>#DIV/0!</v>
      </c>
      <c r="J25" s="93"/>
      <c r="K25" s="620" t="s">
        <v>104</v>
      </c>
      <c r="L25" s="621"/>
      <c r="M25" s="622"/>
      <c r="N25" s="630">
        <f>'6. Quick Program Budget'!I149*'6. Quick Program Budget'!G129</f>
        <v>0</v>
      </c>
      <c r="O25" s="631"/>
      <c r="P25" s="630">
        <f>'6. Quick Program Budget'!I98*'6. Quick Program Budget'!G77</f>
        <v>0</v>
      </c>
      <c r="Q25" s="631"/>
      <c r="R25" s="338" t="e">
        <f t="shared" si="0"/>
        <v>#DIV/0!</v>
      </c>
      <c r="S25" s="97"/>
      <c r="T25" s="60"/>
    </row>
    <row r="26" spans="1:24" ht="14.45" customHeight="1">
      <c r="A26" s="37"/>
      <c r="B26" s="595" t="s">
        <v>25</v>
      </c>
      <c r="C26" s="596"/>
      <c r="D26" s="597"/>
      <c r="E26" s="324">
        <f>'6. Quick Program Budget'!F86</f>
        <v>0</v>
      </c>
      <c r="F26" s="325">
        <f>'6. Quick Program Budget'!F91</f>
        <v>0</v>
      </c>
      <c r="G26" s="326">
        <f>'6. Quick Program Budget'!F120</f>
        <v>0</v>
      </c>
      <c r="H26" s="327" t="e">
        <f>'6. Quick Program Budget'!F119</f>
        <v>#DIV/0!</v>
      </c>
      <c r="I26" s="328" t="e">
        <f>H26/H$29</f>
        <v>#DIV/0!</v>
      </c>
      <c r="J26" s="93"/>
      <c r="K26" s="620" t="s">
        <v>50</v>
      </c>
      <c r="L26" s="621"/>
      <c r="M26" s="622"/>
      <c r="N26" s="630" t="e">
        <f>'6. Quick Program Budget'!I158*'6. Quick Program Budget'!G129</f>
        <v>#DIV/0!</v>
      </c>
      <c r="O26" s="631"/>
      <c r="P26" s="630" t="e">
        <f>'6. Quick Program Budget'!I107*'6. Quick Program Budget'!G77</f>
        <v>#DIV/0!</v>
      </c>
      <c r="Q26" s="631"/>
      <c r="R26" s="338" t="e">
        <f t="shared" si="0"/>
        <v>#DIV/0!</v>
      </c>
      <c r="S26" s="97"/>
      <c r="T26" s="60"/>
    </row>
    <row r="27" spans="1:24" ht="14.45" customHeight="1">
      <c r="A27" s="37"/>
      <c r="B27" s="595" t="s">
        <v>26</v>
      </c>
      <c r="C27" s="596"/>
      <c r="D27" s="597"/>
      <c r="E27" s="324">
        <f>'6. Quick Program Budget'!G86</f>
        <v>0</v>
      </c>
      <c r="F27" s="325">
        <f>'6. Quick Program Budget'!G91</f>
        <v>0</v>
      </c>
      <c r="G27" s="326">
        <f>'6. Quick Program Budget'!G120</f>
        <v>0</v>
      </c>
      <c r="H27" s="327" t="e">
        <f>'6. Quick Program Budget'!G119</f>
        <v>#DIV/0!</v>
      </c>
      <c r="I27" s="328" t="e">
        <f>H27/H$29</f>
        <v>#DIV/0!</v>
      </c>
      <c r="J27" s="93"/>
      <c r="K27" s="653"/>
      <c r="L27" s="654"/>
      <c r="M27" s="654"/>
      <c r="N27" s="654"/>
      <c r="O27" s="654"/>
      <c r="P27" s="654"/>
      <c r="Q27" s="654"/>
      <c r="R27" s="655"/>
      <c r="S27" s="97"/>
      <c r="T27" s="60"/>
    </row>
    <row r="28" spans="1:24" ht="14.45" customHeight="1" thickBot="1">
      <c r="A28" s="37"/>
      <c r="B28" s="598" t="s">
        <v>104</v>
      </c>
      <c r="C28" s="599"/>
      <c r="D28" s="600"/>
      <c r="E28" s="329">
        <f>'6. Quick Program Budget'!H86</f>
        <v>0</v>
      </c>
      <c r="F28" s="330">
        <f>'6. Quick Program Budget'!H91</f>
        <v>0</v>
      </c>
      <c r="G28" s="331">
        <f>'6. Quick Program Budget'!H120</f>
        <v>0</v>
      </c>
      <c r="H28" s="332" t="e">
        <f>'6. Quick Program Budget'!H119</f>
        <v>#DIV/0!</v>
      </c>
      <c r="I28" s="333" t="e">
        <f>H28/H$29</f>
        <v>#DIV/0!</v>
      </c>
      <c r="J28" s="93"/>
      <c r="K28" s="620" t="s">
        <v>195</v>
      </c>
      <c r="L28" s="621"/>
      <c r="M28" s="622"/>
      <c r="N28" s="630" t="e">
        <f>'6. Quick Program Budget'!I169*'6. Quick Program Budget'!G129</f>
        <v>#DIV/0!</v>
      </c>
      <c r="O28" s="631"/>
      <c r="P28" s="630" t="e">
        <f>'6. Quick Program Budget'!I118*'6. Quick Program Budget'!G77</f>
        <v>#DIV/0!</v>
      </c>
      <c r="Q28" s="631"/>
      <c r="R28" s="338" t="e">
        <f>P28/P28</f>
        <v>#DIV/0!</v>
      </c>
      <c r="S28" s="97"/>
      <c r="T28" s="60"/>
    </row>
    <row r="29" spans="1:24" ht="14.45" customHeight="1" thickTop="1">
      <c r="A29" s="37"/>
      <c r="B29" s="601" t="s">
        <v>44</v>
      </c>
      <c r="C29" s="602"/>
      <c r="D29" s="603"/>
      <c r="E29" s="334">
        <f>SUM(E25:E28)</f>
        <v>0</v>
      </c>
      <c r="F29" s="335">
        <f>SUM(F25:F28)</f>
        <v>0</v>
      </c>
      <c r="G29" s="172">
        <f>'6. Quick Program Budget'!J120</f>
        <v>0</v>
      </c>
      <c r="H29" s="336" t="e">
        <f>SUM(H25:H28)</f>
        <v>#DIV/0!</v>
      </c>
      <c r="I29" s="337" t="e">
        <f>H29/H$29</f>
        <v>#DIV/0!</v>
      </c>
      <c r="J29" s="93"/>
      <c r="K29" s="656"/>
      <c r="L29" s="657"/>
      <c r="M29" s="657"/>
      <c r="N29" s="657"/>
      <c r="O29" s="657"/>
      <c r="P29" s="657"/>
      <c r="Q29" s="657"/>
      <c r="R29" s="658"/>
      <c r="S29" s="97"/>
      <c r="T29" s="60"/>
    </row>
    <row r="30" spans="1:24" ht="14.45" customHeight="1">
      <c r="A30" s="37"/>
      <c r="J30" s="93"/>
      <c r="K30" s="623" t="s">
        <v>200</v>
      </c>
      <c r="L30" s="624"/>
      <c r="M30" s="625"/>
      <c r="N30" s="671" t="e">
        <f>N11-N28</f>
        <v>#DIV/0!</v>
      </c>
      <c r="O30" s="672"/>
      <c r="P30" s="671" t="e">
        <f>P11-P28</f>
        <v>#DIV/0!</v>
      </c>
      <c r="Q30" s="672"/>
      <c r="R30" s="339" t="e">
        <f>P30/P28</f>
        <v>#DIV/0!</v>
      </c>
      <c r="S30" s="97"/>
      <c r="T30" s="60"/>
      <c r="X30" s="78"/>
    </row>
    <row r="31" spans="1:24" ht="14.45" customHeight="1">
      <c r="A31" s="37"/>
      <c r="B31" s="92"/>
      <c r="C31" s="92"/>
      <c r="D31" s="92"/>
      <c r="E31" s="92"/>
      <c r="F31" s="92"/>
      <c r="G31" s="92"/>
      <c r="H31" s="92"/>
      <c r="I31" s="92"/>
      <c r="J31" s="92"/>
      <c r="K31" s="93"/>
      <c r="L31" s="93"/>
      <c r="M31" s="93"/>
      <c r="N31" s="93"/>
      <c r="O31" s="93"/>
      <c r="P31" s="93"/>
      <c r="Q31" s="93"/>
      <c r="R31" s="93"/>
      <c r="S31" s="97"/>
      <c r="T31" s="96" t="s">
        <v>201</v>
      </c>
    </row>
    <row r="32" spans="1:24" ht="14.45" customHeight="1">
      <c r="A32" s="37"/>
      <c r="B32" s="676" t="s">
        <v>202</v>
      </c>
      <c r="C32" s="677"/>
      <c r="D32" s="677"/>
      <c r="E32" s="677"/>
      <c r="F32" s="677"/>
      <c r="G32" s="677"/>
      <c r="H32" s="677"/>
      <c r="I32" s="677"/>
      <c r="J32" s="677"/>
      <c r="K32" s="677"/>
      <c r="L32" s="677"/>
      <c r="M32" s="677"/>
      <c r="N32" s="677"/>
      <c r="O32" s="677"/>
      <c r="P32" s="677"/>
      <c r="Q32" s="677"/>
      <c r="R32" s="678"/>
      <c r="S32" s="41"/>
      <c r="T32" s="100" t="s">
        <v>203</v>
      </c>
      <c r="U32" s="101"/>
      <c r="V32" s="101"/>
      <c r="W32" s="102"/>
    </row>
    <row r="33" spans="1:23" ht="14.45" customHeight="1">
      <c r="A33" s="37"/>
      <c r="B33" s="93"/>
      <c r="C33" s="92"/>
      <c r="D33" s="92"/>
      <c r="E33" s="92"/>
      <c r="F33" s="92"/>
      <c r="G33" s="92"/>
      <c r="H33" s="92"/>
      <c r="I33" s="92"/>
      <c r="J33" s="92"/>
      <c r="K33" s="93"/>
      <c r="L33" s="93"/>
      <c r="M33" s="93"/>
      <c r="N33" s="93"/>
      <c r="O33" s="93"/>
      <c r="P33" s="93"/>
      <c r="Q33" s="93"/>
      <c r="R33" s="173"/>
      <c r="S33" s="41"/>
      <c r="T33" s="103" t="s">
        <v>124</v>
      </c>
      <c r="U33" s="95"/>
      <c r="V33" s="95"/>
      <c r="W33" s="104"/>
    </row>
    <row r="34" spans="1:23" ht="14.45" customHeight="1">
      <c r="A34" s="37"/>
      <c r="B34" s="577" t="s">
        <v>204</v>
      </c>
      <c r="C34" s="578"/>
      <c r="D34" s="578"/>
      <c r="E34" s="578"/>
      <c r="F34" s="584" t="s">
        <v>183</v>
      </c>
      <c r="G34" s="584"/>
      <c r="H34" s="585" t="s">
        <v>184</v>
      </c>
      <c r="I34" s="585"/>
      <c r="J34" s="92"/>
      <c r="K34" s="577" t="s">
        <v>189</v>
      </c>
      <c r="L34" s="578"/>
      <c r="M34" s="578"/>
      <c r="N34" s="578"/>
      <c r="O34" s="585" t="s">
        <v>205</v>
      </c>
      <c r="P34" s="585"/>
      <c r="Q34" s="585"/>
      <c r="R34" s="585"/>
      <c r="T34" s="103" t="s">
        <v>125</v>
      </c>
      <c r="U34" s="95"/>
      <c r="V34" s="95"/>
      <c r="W34" s="104"/>
    </row>
    <row r="35" spans="1:23" ht="14.45" customHeight="1">
      <c r="A35" s="37"/>
      <c r="B35" s="583" t="s">
        <v>206</v>
      </c>
      <c r="C35" s="583"/>
      <c r="D35" s="583"/>
      <c r="E35" s="583"/>
      <c r="F35" s="581">
        <f>'2. Program Setup'!F22</f>
        <v>0</v>
      </c>
      <c r="G35" s="581"/>
      <c r="H35" s="582">
        <f>F35</f>
        <v>0</v>
      </c>
      <c r="I35" s="582"/>
      <c r="J35" s="92"/>
      <c r="K35" s="585"/>
      <c r="L35" s="585"/>
      <c r="M35" s="585"/>
      <c r="N35" s="585"/>
      <c r="O35" s="585" t="s">
        <v>183</v>
      </c>
      <c r="P35" s="585"/>
      <c r="Q35" s="585" t="s">
        <v>184</v>
      </c>
      <c r="R35" s="585"/>
      <c r="S35" s="41"/>
      <c r="T35" s="103" t="s">
        <v>129</v>
      </c>
      <c r="U35" s="95"/>
      <c r="V35" s="95"/>
      <c r="W35" s="104"/>
    </row>
    <row r="36" spans="1:23" ht="14.45" customHeight="1">
      <c r="A36" s="37"/>
      <c r="B36" s="583" t="s">
        <v>34</v>
      </c>
      <c r="C36" s="583"/>
      <c r="D36" s="583"/>
      <c r="E36" s="583"/>
      <c r="F36" s="594">
        <f>'2. Program Setup'!H27</f>
        <v>0</v>
      </c>
      <c r="G36" s="594"/>
      <c r="H36" s="679">
        <f>F36</f>
        <v>0</v>
      </c>
      <c r="I36" s="679"/>
      <c r="J36" s="92"/>
      <c r="K36" s="569" t="s">
        <v>207</v>
      </c>
      <c r="L36" s="569"/>
      <c r="M36" s="569"/>
      <c r="N36" s="569"/>
      <c r="O36" s="626">
        <f>'2. Program Setup'!B61</f>
        <v>0</v>
      </c>
      <c r="P36" s="627"/>
      <c r="Q36" s="628">
        <f>O36</f>
        <v>0</v>
      </c>
      <c r="R36" s="629"/>
      <c r="S36" s="41"/>
      <c r="T36" s="103"/>
      <c r="U36" s="95"/>
      <c r="V36" s="95"/>
      <c r="W36" s="104"/>
    </row>
    <row r="37" spans="1:23" ht="14.45" customHeight="1">
      <c r="A37" s="37"/>
      <c r="B37" s="93"/>
      <c r="C37" s="92"/>
      <c r="D37" s="92"/>
      <c r="E37" s="92"/>
      <c r="F37" s="92"/>
      <c r="G37" s="92"/>
      <c r="H37" s="92"/>
      <c r="I37" s="92"/>
      <c r="J37" s="92"/>
      <c r="K37" s="92"/>
      <c r="L37" s="92"/>
      <c r="M37" s="92"/>
      <c r="N37" s="92"/>
      <c r="O37" s="92"/>
      <c r="P37" s="92"/>
      <c r="Q37" s="92"/>
      <c r="R37" s="92"/>
      <c r="S37" s="41"/>
      <c r="T37" s="105" t="s">
        <v>123</v>
      </c>
      <c r="U37" s="95"/>
      <c r="V37" s="95"/>
      <c r="W37" s="104"/>
    </row>
    <row r="38" spans="1:23" ht="14.45" customHeight="1">
      <c r="A38" s="37"/>
      <c r="B38" s="577" t="s">
        <v>208</v>
      </c>
      <c r="C38" s="578"/>
      <c r="D38" s="578"/>
      <c r="E38" s="578"/>
      <c r="F38" s="585" t="s">
        <v>209</v>
      </c>
      <c r="G38" s="585"/>
      <c r="H38" s="585"/>
      <c r="I38" s="585"/>
      <c r="J38" s="170"/>
      <c r="K38" s="577" t="s">
        <v>210</v>
      </c>
      <c r="L38" s="578"/>
      <c r="M38" s="578"/>
      <c r="N38" s="578"/>
      <c r="O38" s="585" t="s">
        <v>211</v>
      </c>
      <c r="P38" s="585"/>
      <c r="Q38" s="585"/>
      <c r="R38" s="585"/>
      <c r="S38" s="41"/>
      <c r="T38" s="106">
        <f>'6. Quick Program Budget'!F77</f>
        <v>0</v>
      </c>
      <c r="U38" s="95" t="s">
        <v>212</v>
      </c>
      <c r="V38" s="95"/>
      <c r="W38" s="104"/>
    </row>
    <row r="39" spans="1:23" ht="14.45" customHeight="1">
      <c r="A39" s="37"/>
      <c r="B39" s="585" t="s">
        <v>73</v>
      </c>
      <c r="C39" s="585"/>
      <c r="D39" s="585"/>
      <c r="E39" s="585"/>
      <c r="F39" s="584" t="s">
        <v>183</v>
      </c>
      <c r="G39" s="584"/>
      <c r="H39" s="585" t="s">
        <v>184</v>
      </c>
      <c r="I39" s="585"/>
      <c r="J39" s="92"/>
      <c r="K39" s="585" t="s">
        <v>213</v>
      </c>
      <c r="L39" s="585"/>
      <c r="M39" s="585"/>
      <c r="N39" s="585"/>
      <c r="O39" s="585" t="s">
        <v>183</v>
      </c>
      <c r="P39" s="585"/>
      <c r="Q39" s="585" t="s">
        <v>184</v>
      </c>
      <c r="R39" s="585"/>
      <c r="S39" s="41"/>
      <c r="T39" s="106">
        <f>'6. Quick Program Budget'!J91</f>
        <v>0</v>
      </c>
      <c r="U39" s="95" t="s">
        <v>131</v>
      </c>
      <c r="V39" s="95"/>
      <c r="W39" s="104"/>
    </row>
    <row r="40" spans="1:23" ht="14.45" customHeight="1">
      <c r="A40" s="37"/>
      <c r="B40" s="569" t="str">
        <f>IF('2. Program Setup'!B32="","",'2. Program Setup'!B32)</f>
        <v/>
      </c>
      <c r="C40" s="569"/>
      <c r="D40" s="569"/>
      <c r="E40" s="569"/>
      <c r="F40" s="579">
        <f>IF('2. Program Setup'!F32="",,'2. Program Setup'!F32)</f>
        <v>0</v>
      </c>
      <c r="G40" s="579"/>
      <c r="H40" s="580">
        <f t="shared" ref="H40:H45" si="1">F40</f>
        <v>0</v>
      </c>
      <c r="I40" s="580"/>
      <c r="J40" s="92"/>
      <c r="K40" s="569" t="s">
        <v>214</v>
      </c>
      <c r="L40" s="569"/>
      <c r="M40" s="569"/>
      <c r="N40" s="569"/>
      <c r="O40" s="579">
        <f>'2. Program Setup'!F66</f>
        <v>0</v>
      </c>
      <c r="P40" s="579"/>
      <c r="Q40" s="580">
        <f>O40</f>
        <v>0</v>
      </c>
      <c r="R40" s="580"/>
      <c r="S40" s="41"/>
      <c r="T40" s="107">
        <f>'6. Quick Program Budget'!J120</f>
        <v>0</v>
      </c>
      <c r="U40" s="95" t="s">
        <v>58</v>
      </c>
      <c r="V40" s="95"/>
      <c r="W40" s="104"/>
    </row>
    <row r="41" spans="1:23" ht="14.45" customHeight="1">
      <c r="A41" s="37"/>
      <c r="B41" s="569" t="str">
        <f>IF('2. Program Setup'!B33="","",'2. Program Setup'!B33)</f>
        <v/>
      </c>
      <c r="C41" s="569"/>
      <c r="D41" s="569"/>
      <c r="E41" s="569"/>
      <c r="F41" s="579">
        <f>IF('2. Program Setup'!F33="",,'2. Program Setup'!F33)</f>
        <v>0</v>
      </c>
      <c r="G41" s="579"/>
      <c r="H41" s="580">
        <f t="shared" si="1"/>
        <v>0</v>
      </c>
      <c r="I41" s="580"/>
      <c r="J41" s="92"/>
      <c r="K41" s="569" t="s">
        <v>47</v>
      </c>
      <c r="L41" s="569"/>
      <c r="M41" s="569"/>
      <c r="N41" s="569"/>
      <c r="O41" s="579">
        <f>'2. Program Setup'!F67</f>
        <v>0</v>
      </c>
      <c r="P41" s="579"/>
      <c r="Q41" s="580">
        <f>O41</f>
        <v>0</v>
      </c>
      <c r="R41" s="580"/>
      <c r="S41" s="108"/>
      <c r="T41" s="109" t="e">
        <f>'6. Quick Program Budget'!J123</f>
        <v>#DIV/0!</v>
      </c>
      <c r="U41" s="110" t="s">
        <v>215</v>
      </c>
      <c r="V41" s="110"/>
      <c r="W41" s="111"/>
    </row>
    <row r="42" spans="1:23" ht="14.45" customHeight="1">
      <c r="A42" s="37"/>
      <c r="B42" s="569" t="str">
        <f>IF('2. Program Setup'!B34="","",'2. Program Setup'!B34)</f>
        <v/>
      </c>
      <c r="C42" s="569"/>
      <c r="D42" s="569"/>
      <c r="E42" s="569"/>
      <c r="F42" s="579">
        <f>IF('2. Program Setup'!F34="",,'2. Program Setup'!F34)</f>
        <v>0</v>
      </c>
      <c r="G42" s="579"/>
      <c r="H42" s="580">
        <f t="shared" si="1"/>
        <v>0</v>
      </c>
      <c r="I42" s="580"/>
      <c r="J42" s="92"/>
      <c r="K42" s="569" t="s">
        <v>85</v>
      </c>
      <c r="L42" s="569"/>
      <c r="M42" s="569"/>
      <c r="N42" s="569"/>
      <c r="O42" s="579">
        <f>'2. Program Setup'!F68</f>
        <v>0</v>
      </c>
      <c r="P42" s="579"/>
      <c r="Q42" s="580">
        <f>O42</f>
        <v>0</v>
      </c>
      <c r="R42" s="580"/>
      <c r="S42" s="41"/>
    </row>
    <row r="43" spans="1:23" ht="14.45" customHeight="1">
      <c r="A43" s="37"/>
      <c r="B43" s="569" t="str">
        <f>IF('2. Program Setup'!B35="","",'2. Program Setup'!B35)</f>
        <v/>
      </c>
      <c r="C43" s="569"/>
      <c r="D43" s="569"/>
      <c r="E43" s="569"/>
      <c r="F43" s="579">
        <f>IF('2. Program Setup'!F35="",,'2. Program Setup'!F35)</f>
        <v>0</v>
      </c>
      <c r="G43" s="579"/>
      <c r="H43" s="580">
        <f t="shared" si="1"/>
        <v>0</v>
      </c>
      <c r="I43" s="580"/>
      <c r="J43" s="92"/>
      <c r="K43" s="92"/>
      <c r="L43" s="92"/>
      <c r="M43" s="92"/>
      <c r="N43" s="92"/>
      <c r="O43" s="92"/>
      <c r="P43" s="92"/>
      <c r="Q43" s="92"/>
      <c r="R43" s="92"/>
      <c r="S43" s="41"/>
    </row>
    <row r="44" spans="1:23" ht="14.45" customHeight="1">
      <c r="A44" s="37"/>
      <c r="B44" s="569" t="str">
        <f>IF('2. Program Setup'!B36="","",'2. Program Setup'!B36)</f>
        <v/>
      </c>
      <c r="C44" s="569"/>
      <c r="D44" s="569"/>
      <c r="E44" s="569"/>
      <c r="F44" s="579">
        <f>IF('2. Program Setup'!F36="",,'2. Program Setup'!F36)</f>
        <v>0</v>
      </c>
      <c r="G44" s="579"/>
      <c r="H44" s="580">
        <f t="shared" si="1"/>
        <v>0</v>
      </c>
      <c r="I44" s="580"/>
      <c r="J44" s="92"/>
      <c r="K44" s="577" t="s">
        <v>216</v>
      </c>
      <c r="L44" s="578"/>
      <c r="M44" s="578"/>
      <c r="N44" s="578"/>
      <c r="O44" s="585" t="s">
        <v>217</v>
      </c>
      <c r="P44" s="585"/>
      <c r="Q44" s="585"/>
      <c r="R44" s="585"/>
      <c r="S44" s="112"/>
    </row>
    <row r="45" spans="1:23" ht="14.45" customHeight="1">
      <c r="A45" s="37"/>
      <c r="B45" s="569" t="str">
        <f>IF('2. Program Setup'!B37="","",'2. Program Setup'!B37)</f>
        <v/>
      </c>
      <c r="C45" s="569"/>
      <c r="D45" s="569"/>
      <c r="E45" s="569"/>
      <c r="F45" s="579">
        <f>IF('2. Program Setup'!F37="",,'2. Program Setup'!F37)</f>
        <v>0</v>
      </c>
      <c r="G45" s="579"/>
      <c r="H45" s="580">
        <f t="shared" si="1"/>
        <v>0</v>
      </c>
      <c r="I45" s="580"/>
      <c r="J45" s="92"/>
      <c r="K45" s="585" t="s">
        <v>218</v>
      </c>
      <c r="L45" s="585"/>
      <c r="M45" s="585"/>
      <c r="N45" s="585"/>
      <c r="O45" s="585" t="s">
        <v>183</v>
      </c>
      <c r="P45" s="585"/>
      <c r="Q45" s="585" t="s">
        <v>184</v>
      </c>
      <c r="R45" s="585"/>
      <c r="S45" s="41"/>
    </row>
    <row r="46" spans="1:23" ht="14.45" customHeight="1">
      <c r="A46" s="37"/>
      <c r="B46" s="92"/>
      <c r="C46" s="92"/>
      <c r="D46" s="92"/>
      <c r="E46" s="92"/>
      <c r="F46" s="92"/>
      <c r="G46" s="92"/>
      <c r="H46" s="92"/>
      <c r="I46" s="92"/>
      <c r="J46" s="92"/>
      <c r="K46" s="574" t="s">
        <v>42</v>
      </c>
      <c r="L46" s="575"/>
      <c r="M46" s="575"/>
      <c r="N46" s="576"/>
      <c r="O46" s="673">
        <f>'2. Program Setup'!F96</f>
        <v>0</v>
      </c>
      <c r="P46" s="616"/>
      <c r="Q46" s="674">
        <f t="shared" ref="Q46:Q51" si="2">O46</f>
        <v>0</v>
      </c>
      <c r="R46" s="617"/>
      <c r="S46" s="41"/>
    </row>
    <row r="47" spans="1:23" ht="14.45" customHeight="1">
      <c r="A47" s="37"/>
      <c r="B47" s="559" t="s">
        <v>219</v>
      </c>
      <c r="C47" s="560"/>
      <c r="D47" s="560"/>
      <c r="E47" s="561"/>
      <c r="F47" s="562" t="s">
        <v>220</v>
      </c>
      <c r="G47" s="563"/>
      <c r="H47" s="563"/>
      <c r="I47" s="564"/>
      <c r="J47" s="92"/>
      <c r="K47" s="574" t="s">
        <v>98</v>
      </c>
      <c r="L47" s="575"/>
      <c r="M47" s="575"/>
      <c r="N47" s="576"/>
      <c r="O47" s="675">
        <f>'2. Program Setup'!F97</f>
        <v>0</v>
      </c>
      <c r="P47" s="675"/>
      <c r="Q47" s="669">
        <f t="shared" si="2"/>
        <v>0</v>
      </c>
      <c r="R47" s="670"/>
      <c r="S47" s="41"/>
    </row>
    <row r="48" spans="1:23" ht="14.45" customHeight="1">
      <c r="A48" s="37"/>
      <c r="B48" s="562" t="s">
        <v>73</v>
      </c>
      <c r="C48" s="563"/>
      <c r="D48" s="563"/>
      <c r="E48" s="564"/>
      <c r="F48" s="565" t="s">
        <v>183</v>
      </c>
      <c r="G48" s="566"/>
      <c r="H48" s="562" t="s">
        <v>184</v>
      </c>
      <c r="I48" s="564"/>
      <c r="J48" s="92"/>
      <c r="K48" s="574" t="s">
        <v>99</v>
      </c>
      <c r="L48" s="575"/>
      <c r="M48" s="575"/>
      <c r="N48" s="576"/>
      <c r="O48" s="579">
        <f>'2. Program Setup'!F98</f>
        <v>0</v>
      </c>
      <c r="P48" s="579"/>
      <c r="Q48" s="618">
        <f>O48</f>
        <v>0</v>
      </c>
      <c r="R48" s="619"/>
      <c r="S48" s="41"/>
    </row>
    <row r="49" spans="1:20" ht="14.45" customHeight="1">
      <c r="A49" s="37"/>
      <c r="B49" s="569" t="str">
        <f t="shared" ref="B49:B54" si="3">B40</f>
        <v/>
      </c>
      <c r="C49" s="569"/>
      <c r="D49" s="569"/>
      <c r="E49" s="569"/>
      <c r="F49" s="570" t="str">
        <f>IF('2. Program Setup'!F42="","",'2. Program Setup'!F42)</f>
        <v/>
      </c>
      <c r="G49" s="571"/>
      <c r="H49" s="567" t="str">
        <f t="shared" ref="H49:H54" si="4">F49</f>
        <v/>
      </c>
      <c r="I49" s="568"/>
      <c r="J49" s="92"/>
      <c r="K49" s="574" t="s">
        <v>48</v>
      </c>
      <c r="L49" s="575"/>
      <c r="M49" s="575"/>
      <c r="N49" s="576"/>
      <c r="O49" s="579">
        <f>'2. Program Setup'!F99</f>
        <v>0</v>
      </c>
      <c r="P49" s="579"/>
      <c r="Q49" s="618">
        <f t="shared" si="2"/>
        <v>0</v>
      </c>
      <c r="R49" s="619"/>
      <c r="S49" s="41"/>
    </row>
    <row r="50" spans="1:20" ht="14.45" customHeight="1">
      <c r="A50" s="37"/>
      <c r="B50" s="569" t="str">
        <f t="shared" si="3"/>
        <v/>
      </c>
      <c r="C50" s="569"/>
      <c r="D50" s="569"/>
      <c r="E50" s="569"/>
      <c r="F50" s="570" t="str">
        <f>IF('2. Program Setup'!F43="","",'2. Program Setup'!F43)</f>
        <v/>
      </c>
      <c r="G50" s="571"/>
      <c r="H50" s="567" t="str">
        <f t="shared" si="4"/>
        <v/>
      </c>
      <c r="I50" s="568"/>
      <c r="J50" s="92"/>
      <c r="K50" s="574" t="s">
        <v>49</v>
      </c>
      <c r="L50" s="575"/>
      <c r="M50" s="575"/>
      <c r="N50" s="576"/>
      <c r="O50" s="579">
        <f>'2. Program Setup'!F100</f>
        <v>0</v>
      </c>
      <c r="P50" s="579"/>
      <c r="Q50" s="618">
        <f t="shared" si="2"/>
        <v>0</v>
      </c>
      <c r="R50" s="619"/>
      <c r="S50" s="41"/>
    </row>
    <row r="51" spans="1:20" ht="14.45" customHeight="1">
      <c r="A51" s="37"/>
      <c r="B51" s="569" t="str">
        <f t="shared" si="3"/>
        <v/>
      </c>
      <c r="C51" s="569"/>
      <c r="D51" s="569"/>
      <c r="E51" s="569"/>
      <c r="F51" s="570" t="str">
        <f>IF('2. Program Setup'!F44="","",'2. Program Setup'!F44)</f>
        <v/>
      </c>
      <c r="G51" s="571"/>
      <c r="H51" s="567" t="str">
        <f t="shared" si="4"/>
        <v/>
      </c>
      <c r="I51" s="568"/>
      <c r="J51" s="92"/>
      <c r="K51" s="574" t="s">
        <v>50</v>
      </c>
      <c r="L51" s="575"/>
      <c r="M51" s="575"/>
      <c r="N51" s="576"/>
      <c r="O51" s="579">
        <f>'2. Program Setup'!F101</f>
        <v>0</v>
      </c>
      <c r="P51" s="579"/>
      <c r="Q51" s="618">
        <f t="shared" si="2"/>
        <v>0</v>
      </c>
      <c r="R51" s="619"/>
      <c r="S51" s="41"/>
    </row>
    <row r="52" spans="1:20" ht="14.45" customHeight="1">
      <c r="A52" s="37"/>
      <c r="B52" s="569" t="str">
        <f t="shared" si="3"/>
        <v/>
      </c>
      <c r="C52" s="569"/>
      <c r="D52" s="569"/>
      <c r="E52" s="569"/>
      <c r="F52" s="570" t="str">
        <f>IF('2. Program Setup'!F45="","",'2. Program Setup'!F45)</f>
        <v/>
      </c>
      <c r="G52" s="571"/>
      <c r="H52" s="567" t="str">
        <f t="shared" si="4"/>
        <v/>
      </c>
      <c r="I52" s="568"/>
      <c r="J52" s="92"/>
      <c r="K52" s="92"/>
      <c r="L52" s="92"/>
      <c r="M52" s="92"/>
      <c r="N52" s="92"/>
      <c r="O52" s="92"/>
      <c r="P52" s="92"/>
      <c r="Q52" s="92"/>
      <c r="R52" s="92"/>
      <c r="S52" s="41"/>
    </row>
    <row r="53" spans="1:20" ht="14.45" customHeight="1">
      <c r="A53" s="37"/>
      <c r="B53" s="569" t="str">
        <f t="shared" si="3"/>
        <v/>
      </c>
      <c r="C53" s="569"/>
      <c r="D53" s="569"/>
      <c r="E53" s="569"/>
      <c r="F53" s="570" t="str">
        <f>IF('2. Program Setup'!F46="","",'2. Program Setup'!F46)</f>
        <v/>
      </c>
      <c r="G53" s="571"/>
      <c r="H53" s="567" t="str">
        <f t="shared" si="4"/>
        <v/>
      </c>
      <c r="I53" s="568"/>
      <c r="J53" s="92"/>
      <c r="K53" s="577" t="s">
        <v>221</v>
      </c>
      <c r="L53" s="578"/>
      <c r="M53" s="578"/>
      <c r="N53" s="578"/>
      <c r="O53" s="585" t="s">
        <v>222</v>
      </c>
      <c r="P53" s="585"/>
      <c r="Q53" s="585"/>
      <c r="R53" s="585"/>
      <c r="S53" s="41"/>
    </row>
    <row r="54" spans="1:20" ht="14.45" customHeight="1">
      <c r="A54" s="37"/>
      <c r="B54" s="569" t="str">
        <f t="shared" si="3"/>
        <v/>
      </c>
      <c r="C54" s="569"/>
      <c r="D54" s="569"/>
      <c r="E54" s="569"/>
      <c r="F54" s="570" t="str">
        <f>IF('2. Program Setup'!F47="","",'2. Program Setup'!F47)</f>
        <v/>
      </c>
      <c r="G54" s="571"/>
      <c r="H54" s="567" t="str">
        <f t="shared" si="4"/>
        <v/>
      </c>
      <c r="I54" s="568"/>
      <c r="J54" s="92"/>
      <c r="K54" s="585" t="s">
        <v>218</v>
      </c>
      <c r="L54" s="585"/>
      <c r="M54" s="585"/>
      <c r="N54" s="585"/>
      <c r="O54" s="585" t="s">
        <v>183</v>
      </c>
      <c r="P54" s="585"/>
      <c r="Q54" s="585" t="s">
        <v>184</v>
      </c>
      <c r="R54" s="585"/>
      <c r="S54" s="41"/>
    </row>
    <row r="55" spans="1:20" ht="14.45" customHeight="1">
      <c r="A55" s="37"/>
      <c r="B55" s="92"/>
      <c r="C55" s="92"/>
      <c r="D55" s="92"/>
      <c r="E55" s="92"/>
      <c r="F55" s="92"/>
      <c r="G55" s="92"/>
      <c r="H55" s="92"/>
      <c r="I55" s="92"/>
      <c r="J55" s="92"/>
      <c r="K55" s="574" t="s">
        <v>24</v>
      </c>
      <c r="L55" s="575"/>
      <c r="M55" s="575"/>
      <c r="N55" s="576"/>
      <c r="O55" s="616">
        <f>'2. Program Setup'!F107</f>
        <v>0</v>
      </c>
      <c r="P55" s="616"/>
      <c r="Q55" s="617">
        <f>O55</f>
        <v>0</v>
      </c>
      <c r="R55" s="617"/>
      <c r="S55" s="41"/>
      <c r="T55" s="95"/>
    </row>
    <row r="56" spans="1:20" ht="14.45" customHeight="1">
      <c r="A56" s="37"/>
      <c r="B56" s="559" t="s">
        <v>223</v>
      </c>
      <c r="C56" s="560"/>
      <c r="D56" s="560"/>
      <c r="E56" s="561"/>
      <c r="F56" s="562" t="s">
        <v>224</v>
      </c>
      <c r="G56" s="563"/>
      <c r="H56" s="563"/>
      <c r="I56" s="564"/>
      <c r="J56" s="92"/>
      <c r="K56" s="574" t="s">
        <v>25</v>
      </c>
      <c r="L56" s="575"/>
      <c r="M56" s="575"/>
      <c r="N56" s="576"/>
      <c r="O56" s="616">
        <f>'2. Program Setup'!F108</f>
        <v>0</v>
      </c>
      <c r="P56" s="616"/>
      <c r="Q56" s="617">
        <f>O56</f>
        <v>0</v>
      </c>
      <c r="R56" s="617"/>
      <c r="S56" s="41"/>
      <c r="T56" s="95"/>
    </row>
    <row r="57" spans="1:20" ht="14.45" customHeight="1">
      <c r="A57" s="37"/>
      <c r="B57" s="562" t="s">
        <v>73</v>
      </c>
      <c r="C57" s="563"/>
      <c r="D57" s="563"/>
      <c r="E57" s="564"/>
      <c r="F57" s="565" t="s">
        <v>183</v>
      </c>
      <c r="G57" s="566"/>
      <c r="H57" s="562" t="s">
        <v>184</v>
      </c>
      <c r="I57" s="564"/>
      <c r="J57" s="92"/>
      <c r="K57" s="574" t="s">
        <v>26</v>
      </c>
      <c r="L57" s="575"/>
      <c r="M57" s="575"/>
      <c r="N57" s="576"/>
      <c r="O57" s="616">
        <f>'2. Program Setup'!F109</f>
        <v>0</v>
      </c>
      <c r="P57" s="616"/>
      <c r="Q57" s="617">
        <f>O57</f>
        <v>0</v>
      </c>
      <c r="R57" s="617"/>
      <c r="S57" s="41"/>
      <c r="T57" s="95"/>
    </row>
    <row r="58" spans="1:20" ht="14.45" customHeight="1">
      <c r="A58" s="37"/>
      <c r="B58" s="569" t="str">
        <f t="shared" ref="B58:B63" si="5">B40</f>
        <v/>
      </c>
      <c r="C58" s="569"/>
      <c r="D58" s="569"/>
      <c r="E58" s="569"/>
      <c r="F58" s="572" t="str">
        <f>IF('2. Program Setup'!F52="","",'2. Program Setup'!F52)</f>
        <v/>
      </c>
      <c r="G58" s="573"/>
      <c r="H58" s="867" t="str">
        <f t="shared" ref="H58:H63" si="6">F58</f>
        <v/>
      </c>
      <c r="I58" s="868"/>
      <c r="J58" s="92"/>
      <c r="K58" s="574" t="s">
        <v>104</v>
      </c>
      <c r="L58" s="575"/>
      <c r="M58" s="575"/>
      <c r="N58" s="576"/>
      <c r="O58" s="616">
        <f>'2. Program Setup'!F110</f>
        <v>0</v>
      </c>
      <c r="P58" s="616"/>
      <c r="Q58" s="617">
        <f>O58</f>
        <v>0</v>
      </c>
      <c r="R58" s="617"/>
      <c r="S58" s="41"/>
    </row>
    <row r="59" spans="1:20" ht="14.45" customHeight="1">
      <c r="A59" s="37"/>
      <c r="B59" s="569" t="str">
        <f t="shared" si="5"/>
        <v/>
      </c>
      <c r="C59" s="569"/>
      <c r="D59" s="569"/>
      <c r="E59" s="569"/>
      <c r="F59" s="572">
        <f>IF('2. Program Setup'!F53="",,'2. Program Setup'!F53)</f>
        <v>0</v>
      </c>
      <c r="G59" s="573"/>
      <c r="H59" s="867">
        <f t="shared" si="6"/>
        <v>0</v>
      </c>
      <c r="I59" s="868"/>
      <c r="J59" s="92"/>
      <c r="K59" s="93"/>
      <c r="L59" s="93"/>
      <c r="M59" s="93"/>
      <c r="N59" s="93"/>
      <c r="O59" s="93"/>
      <c r="P59" s="93"/>
      <c r="Q59" s="93"/>
      <c r="R59" s="93"/>
      <c r="S59" s="41"/>
      <c r="T59" s="96" t="s">
        <v>225</v>
      </c>
    </row>
    <row r="60" spans="1:20" ht="14.45" customHeight="1">
      <c r="A60" s="37"/>
      <c r="B60" s="569" t="str">
        <f t="shared" si="5"/>
        <v/>
      </c>
      <c r="C60" s="569"/>
      <c r="D60" s="569"/>
      <c r="E60" s="569"/>
      <c r="F60" s="572">
        <f>IF('2. Program Setup'!F54="",,'2. Program Setup'!F54)</f>
        <v>0</v>
      </c>
      <c r="G60" s="573"/>
      <c r="H60" s="867">
        <f t="shared" si="6"/>
        <v>0</v>
      </c>
      <c r="I60" s="868"/>
      <c r="J60" s="92"/>
      <c r="K60" s="559" t="s">
        <v>226</v>
      </c>
      <c r="L60" s="560"/>
      <c r="M60" s="560"/>
      <c r="N60" s="561"/>
      <c r="O60" s="562" t="s">
        <v>227</v>
      </c>
      <c r="P60" s="563"/>
      <c r="Q60" s="563"/>
      <c r="R60" s="564"/>
      <c r="S60" s="41"/>
      <c r="T60" s="113" t="str">
        <f t="shared" ref="T60:T65" si="7">IFERROR(IF(H58*H49&lt;0.1,"",H58*H49),"")</f>
        <v/>
      </c>
    </row>
    <row r="61" spans="1:20" ht="14.45" customHeight="1">
      <c r="A61" s="37"/>
      <c r="B61" s="569" t="str">
        <f t="shared" si="5"/>
        <v/>
      </c>
      <c r="C61" s="569"/>
      <c r="D61" s="569"/>
      <c r="E61" s="569"/>
      <c r="F61" s="572">
        <f>IF('2. Program Setup'!F55="",,'2. Program Setup'!F55)</f>
        <v>0</v>
      </c>
      <c r="G61" s="573"/>
      <c r="H61" s="867">
        <f t="shared" si="6"/>
        <v>0</v>
      </c>
      <c r="I61" s="868"/>
      <c r="J61" s="92"/>
      <c r="K61" s="562" t="s">
        <v>228</v>
      </c>
      <c r="L61" s="563"/>
      <c r="M61" s="563"/>
      <c r="N61" s="564"/>
      <c r="O61" s="585" t="s">
        <v>183</v>
      </c>
      <c r="P61" s="585"/>
      <c r="Q61" s="562" t="s">
        <v>184</v>
      </c>
      <c r="R61" s="564"/>
      <c r="S61" s="41"/>
      <c r="T61" s="114" t="str">
        <f t="shared" si="7"/>
        <v/>
      </c>
    </row>
    <row r="62" spans="1:20" ht="14.45" customHeight="1">
      <c r="B62" s="569" t="str">
        <f t="shared" si="5"/>
        <v/>
      </c>
      <c r="C62" s="569"/>
      <c r="D62" s="569"/>
      <c r="E62" s="569"/>
      <c r="F62" s="572">
        <f>IF('2. Program Setup'!F56="",,'2. Program Setup'!F56)</f>
        <v>0</v>
      </c>
      <c r="G62" s="573"/>
      <c r="H62" s="867">
        <f t="shared" si="6"/>
        <v>0</v>
      </c>
      <c r="I62" s="868"/>
      <c r="J62" s="92"/>
      <c r="K62" s="574" t="s">
        <v>24</v>
      </c>
      <c r="L62" s="575"/>
      <c r="M62" s="575"/>
      <c r="N62" s="576"/>
      <c r="O62" s="570">
        <f>'2. Program Setup'!F116</f>
        <v>0</v>
      </c>
      <c r="P62" s="571"/>
      <c r="Q62" s="567">
        <f>O62</f>
        <v>0</v>
      </c>
      <c r="R62" s="568"/>
      <c r="S62" s="41"/>
      <c r="T62" s="115" t="str">
        <f t="shared" si="7"/>
        <v/>
      </c>
    </row>
    <row r="63" spans="1:20" ht="14.45" customHeight="1">
      <c r="A63" s="37"/>
      <c r="B63" s="569" t="str">
        <f t="shared" si="5"/>
        <v/>
      </c>
      <c r="C63" s="569"/>
      <c r="D63" s="569"/>
      <c r="E63" s="569"/>
      <c r="F63" s="572">
        <f>IF('2. Program Setup'!F57="",,'2. Program Setup'!F57)</f>
        <v>0</v>
      </c>
      <c r="G63" s="573"/>
      <c r="H63" s="869">
        <f t="shared" si="6"/>
        <v>0</v>
      </c>
      <c r="I63" s="869"/>
      <c r="J63" s="92"/>
      <c r="K63" s="574" t="s">
        <v>25</v>
      </c>
      <c r="L63" s="575"/>
      <c r="M63" s="575"/>
      <c r="N63" s="576"/>
      <c r="O63" s="570">
        <f>'2. Program Setup'!F117</f>
        <v>0</v>
      </c>
      <c r="P63" s="571"/>
      <c r="Q63" s="567">
        <f>O63</f>
        <v>0</v>
      </c>
      <c r="R63" s="568"/>
      <c r="S63" s="41"/>
      <c r="T63" s="115" t="str">
        <f t="shared" si="7"/>
        <v/>
      </c>
    </row>
    <row r="64" spans="1:20" ht="14.45" customHeight="1">
      <c r="A64" s="37"/>
      <c r="J64" s="92"/>
      <c r="K64" s="574" t="s">
        <v>26</v>
      </c>
      <c r="L64" s="575"/>
      <c r="M64" s="575"/>
      <c r="N64" s="576"/>
      <c r="O64" s="570">
        <f>'2. Program Setup'!F118</f>
        <v>0</v>
      </c>
      <c r="P64" s="571"/>
      <c r="Q64" s="567">
        <f>O64</f>
        <v>0</v>
      </c>
      <c r="R64" s="568"/>
      <c r="S64" s="41"/>
      <c r="T64" s="115" t="str">
        <f t="shared" si="7"/>
        <v/>
      </c>
    </row>
    <row r="65" spans="1:20" ht="14.45" customHeight="1" thickBot="1">
      <c r="A65" s="37"/>
      <c r="B65" s="92"/>
      <c r="C65" s="92"/>
      <c r="D65" s="92"/>
      <c r="E65" s="92"/>
      <c r="F65" s="92"/>
      <c r="G65" s="92"/>
      <c r="H65" s="92"/>
      <c r="I65" s="92"/>
      <c r="J65" s="92"/>
      <c r="K65" s="663" t="s">
        <v>104</v>
      </c>
      <c r="L65" s="664"/>
      <c r="M65" s="664"/>
      <c r="N65" s="665"/>
      <c r="O65" s="659">
        <f>'2. Program Setup'!F119</f>
        <v>0</v>
      </c>
      <c r="P65" s="660"/>
      <c r="Q65" s="661">
        <f>O65</f>
        <v>0</v>
      </c>
      <c r="R65" s="662"/>
      <c r="S65" s="41"/>
      <c r="T65" s="115" t="str">
        <f t="shared" si="7"/>
        <v/>
      </c>
    </row>
    <row r="66" spans="1:20" ht="14.45" customHeight="1" thickTop="1">
      <c r="A66" s="37"/>
      <c r="B66" s="93"/>
      <c r="C66" s="93"/>
      <c r="D66" s="93"/>
      <c r="E66" s="93"/>
      <c r="F66" s="93"/>
      <c r="G66" s="93"/>
      <c r="H66" s="93"/>
      <c r="I66" s="93"/>
      <c r="J66" s="92"/>
      <c r="K66" s="666" t="s">
        <v>44</v>
      </c>
      <c r="L66" s="667"/>
      <c r="M66" s="667"/>
      <c r="N66" s="668"/>
      <c r="O66" s="647">
        <f>'2. Program Setup'!F120</f>
        <v>0</v>
      </c>
      <c r="P66" s="648"/>
      <c r="Q66" s="649">
        <f>SUM(Q62:R65)</f>
        <v>0</v>
      </c>
      <c r="R66" s="650"/>
      <c r="S66" s="41"/>
      <c r="T66" s="99" t="str">
        <f>IFERROR(IF(H65*H55&lt;0.1,"",H65*H55),"")</f>
        <v/>
      </c>
    </row>
    <row r="67" spans="1:20" ht="14.45" customHeight="1">
      <c r="A67" s="37"/>
      <c r="B67" s="93"/>
      <c r="C67" s="93"/>
      <c r="D67" s="93"/>
      <c r="E67" s="93"/>
      <c r="F67" s="93"/>
      <c r="G67" s="93"/>
      <c r="H67" s="93"/>
      <c r="I67" s="93"/>
      <c r="J67" s="92"/>
      <c r="K67" s="574" t="s">
        <v>229</v>
      </c>
      <c r="L67" s="575"/>
      <c r="M67" s="575"/>
      <c r="N67" s="576"/>
      <c r="O67" s="570">
        <f>'2. Program Setup'!F121</f>
        <v>0</v>
      </c>
      <c r="P67" s="571"/>
      <c r="Q67" s="651">
        <f>T67</f>
        <v>0</v>
      </c>
      <c r="R67" s="652"/>
      <c r="S67" s="41"/>
      <c r="T67" s="98">
        <f>MIN(T60:T66)</f>
        <v>0</v>
      </c>
    </row>
    <row r="68" spans="1:20" ht="43.5" customHeight="1">
      <c r="A68" s="37"/>
      <c r="B68" s="93"/>
      <c r="C68" s="93"/>
      <c r="D68" s="93"/>
      <c r="E68" s="93"/>
      <c r="F68" s="93"/>
      <c r="G68" s="93"/>
      <c r="H68" s="93"/>
      <c r="I68" s="93"/>
      <c r="J68" s="92"/>
      <c r="K68" s="174"/>
      <c r="L68" s="174"/>
      <c r="M68" s="174"/>
      <c r="N68" s="174"/>
      <c r="O68" s="175"/>
      <c r="P68" s="175"/>
      <c r="Q68" s="175"/>
      <c r="R68" s="175"/>
      <c r="S68" s="41"/>
      <c r="T68" s="95"/>
    </row>
    <row r="69" spans="1:20" ht="16.5" customHeight="1">
      <c r="B69" s="544" t="s">
        <v>230</v>
      </c>
      <c r="C69" s="545"/>
      <c r="D69" s="545"/>
      <c r="E69" s="545"/>
      <c r="F69" s="545"/>
      <c r="G69" s="545"/>
      <c r="H69" s="545"/>
      <c r="I69" s="545"/>
      <c r="J69" s="545"/>
      <c r="K69" s="545"/>
      <c r="L69" s="545"/>
      <c r="M69" s="545"/>
      <c r="N69" s="545"/>
      <c r="O69" s="545"/>
      <c r="P69" s="545"/>
      <c r="Q69" s="545"/>
      <c r="R69" s="546"/>
    </row>
    <row r="70" spans="1:20" ht="16.5" customHeight="1">
      <c r="B70" s="547"/>
      <c r="C70" s="548"/>
      <c r="D70" s="548"/>
      <c r="E70" s="548"/>
      <c r="F70" s="548"/>
      <c r="G70" s="548"/>
      <c r="H70" s="548"/>
      <c r="I70" s="548"/>
      <c r="J70" s="548"/>
      <c r="K70" s="548"/>
      <c r="L70" s="548"/>
      <c r="M70" s="548"/>
      <c r="N70" s="548"/>
      <c r="O70" s="548"/>
      <c r="P70" s="548"/>
      <c r="Q70" s="548"/>
      <c r="R70" s="549"/>
    </row>
    <row r="71" spans="1:20">
      <c r="B71" s="116"/>
      <c r="C71" s="117"/>
      <c r="D71" s="117"/>
      <c r="E71" s="118"/>
      <c r="F71" s="118"/>
      <c r="G71" s="119"/>
      <c r="H71" s="120"/>
      <c r="I71" s="120"/>
      <c r="J71" s="93"/>
      <c r="K71" s="93"/>
      <c r="L71" s="93"/>
      <c r="M71" s="93"/>
      <c r="N71" s="93"/>
      <c r="O71" s="93"/>
      <c r="P71" s="93"/>
      <c r="Q71" s="93"/>
      <c r="R71" s="121"/>
    </row>
    <row r="72" spans="1:20">
      <c r="B72" s="116"/>
      <c r="C72" s="117"/>
      <c r="D72" s="117"/>
      <c r="E72" s="118"/>
      <c r="F72" s="118"/>
      <c r="G72" s="119"/>
      <c r="H72" s="120"/>
      <c r="I72" s="120"/>
      <c r="J72" s="93"/>
      <c r="K72" s="93"/>
      <c r="L72" s="93"/>
      <c r="M72" s="93"/>
      <c r="N72" s="93"/>
      <c r="O72" s="93"/>
      <c r="P72" s="93"/>
      <c r="Q72" s="93"/>
      <c r="R72" s="121"/>
    </row>
    <row r="73" spans="1:20" ht="16.5" customHeight="1">
      <c r="B73" s="122"/>
      <c r="C73" s="93"/>
      <c r="D73" s="550" t="s">
        <v>178</v>
      </c>
      <c r="E73" s="551"/>
      <c r="F73" s="551"/>
      <c r="G73" s="551"/>
      <c r="H73" s="552"/>
      <c r="I73" s="123"/>
      <c r="J73" s="93"/>
      <c r="K73" s="93"/>
      <c r="L73" s="550" t="s">
        <v>119</v>
      </c>
      <c r="M73" s="551"/>
      <c r="N73" s="551"/>
      <c r="O73" s="551"/>
      <c r="P73" s="552"/>
      <c r="Q73" s="93"/>
      <c r="R73" s="121"/>
    </row>
    <row r="74" spans="1:20">
      <c r="B74" s="122"/>
      <c r="C74" s="93"/>
      <c r="D74" s="553"/>
      <c r="E74" s="554"/>
      <c r="F74" s="554"/>
      <c r="G74" s="554"/>
      <c r="H74" s="555"/>
      <c r="I74" s="124"/>
      <c r="J74" s="93"/>
      <c r="K74" s="93"/>
      <c r="L74" s="553"/>
      <c r="M74" s="554"/>
      <c r="N74" s="554"/>
      <c r="O74" s="554"/>
      <c r="P74" s="555"/>
      <c r="Q74" s="93"/>
      <c r="R74" s="121"/>
    </row>
    <row r="75" spans="1:20">
      <c r="B75" s="122"/>
      <c r="C75" s="93"/>
      <c r="D75" s="556"/>
      <c r="E75" s="557"/>
      <c r="F75" s="557"/>
      <c r="G75" s="557"/>
      <c r="H75" s="558"/>
      <c r="I75" s="123"/>
      <c r="J75" s="93"/>
      <c r="K75" s="93"/>
      <c r="L75" s="556"/>
      <c r="M75" s="557"/>
      <c r="N75" s="557"/>
      <c r="O75" s="557"/>
      <c r="P75" s="558"/>
      <c r="Q75" s="93"/>
      <c r="R75" s="121"/>
    </row>
    <row r="76" spans="1:20">
      <c r="B76" s="116"/>
      <c r="C76" s="93"/>
      <c r="D76" s="93"/>
      <c r="E76" s="93"/>
      <c r="F76" s="93"/>
      <c r="G76" s="93"/>
      <c r="H76" s="93"/>
      <c r="I76" s="119"/>
      <c r="J76" s="93"/>
      <c r="K76" s="93"/>
      <c r="L76" s="93"/>
      <c r="M76" s="93"/>
      <c r="N76" s="93"/>
      <c r="O76" s="93"/>
      <c r="P76" s="93"/>
      <c r="Q76" s="93"/>
      <c r="R76" s="121"/>
    </row>
    <row r="77" spans="1:20">
      <c r="B77" s="122"/>
      <c r="C77" s="93"/>
      <c r="D77" s="93"/>
      <c r="E77" s="93"/>
      <c r="F77" s="93"/>
      <c r="G77" s="93"/>
      <c r="H77" s="93"/>
      <c r="I77" s="93"/>
      <c r="J77" s="93"/>
      <c r="K77" s="93"/>
      <c r="L77" s="93"/>
      <c r="M77" s="93"/>
      <c r="N77" s="93"/>
      <c r="O77" s="93"/>
      <c r="P77" s="93"/>
      <c r="Q77" s="93"/>
      <c r="R77" s="121"/>
    </row>
    <row r="78" spans="1:20" ht="16.5" customHeight="1">
      <c r="B78" s="122"/>
      <c r="C78" s="93"/>
      <c r="D78" s="93"/>
      <c r="E78" s="93"/>
      <c r="F78" s="93"/>
      <c r="G78" s="93"/>
      <c r="H78" s="93"/>
      <c r="I78" s="93"/>
      <c r="J78" s="93"/>
      <c r="K78" s="93"/>
      <c r="L78" s="93"/>
      <c r="M78" s="93"/>
      <c r="N78" s="93"/>
      <c r="O78" s="93"/>
      <c r="P78" s="93"/>
      <c r="Q78" s="93"/>
      <c r="R78" s="121"/>
    </row>
    <row r="79" spans="1:20" ht="16.5" customHeight="1">
      <c r="B79" s="122"/>
      <c r="C79" s="93"/>
      <c r="D79" s="550" t="s">
        <v>62</v>
      </c>
      <c r="E79" s="551"/>
      <c r="F79" s="551"/>
      <c r="G79" s="551"/>
      <c r="H79" s="552"/>
      <c r="I79" s="93"/>
      <c r="J79" s="93"/>
      <c r="K79" s="93"/>
      <c r="L79" s="550" t="s">
        <v>231</v>
      </c>
      <c r="M79" s="551"/>
      <c r="N79" s="551"/>
      <c r="O79" s="551"/>
      <c r="P79" s="552"/>
      <c r="Q79" s="93"/>
      <c r="R79" s="121"/>
    </row>
    <row r="80" spans="1:20">
      <c r="B80" s="122"/>
      <c r="C80" s="93"/>
      <c r="D80" s="553"/>
      <c r="E80" s="554"/>
      <c r="F80" s="554"/>
      <c r="G80" s="554"/>
      <c r="H80" s="555"/>
      <c r="I80" s="93"/>
      <c r="J80" s="93"/>
      <c r="K80" s="93"/>
      <c r="L80" s="553"/>
      <c r="M80" s="554"/>
      <c r="N80" s="554"/>
      <c r="O80" s="554"/>
      <c r="P80" s="555"/>
      <c r="Q80" s="93"/>
      <c r="R80" s="121"/>
    </row>
    <row r="81" spans="2:18">
      <c r="B81" s="122"/>
      <c r="C81" s="93"/>
      <c r="D81" s="556"/>
      <c r="E81" s="557"/>
      <c r="F81" s="557"/>
      <c r="G81" s="557"/>
      <c r="H81" s="558"/>
      <c r="I81" s="93"/>
      <c r="J81" s="93"/>
      <c r="K81" s="93"/>
      <c r="L81" s="556"/>
      <c r="M81" s="557"/>
      <c r="N81" s="557"/>
      <c r="O81" s="557"/>
      <c r="P81" s="558"/>
      <c r="Q81" s="93"/>
      <c r="R81" s="121"/>
    </row>
    <row r="82" spans="2:18">
      <c r="B82" s="122"/>
      <c r="C82" s="93"/>
      <c r="D82" s="93"/>
      <c r="E82" s="93"/>
      <c r="F82" s="93"/>
      <c r="G82" s="93"/>
      <c r="H82" s="93"/>
      <c r="I82" s="93"/>
      <c r="J82" s="93"/>
      <c r="K82" s="93"/>
      <c r="L82" s="93"/>
      <c r="M82" s="93"/>
      <c r="N82" s="93"/>
      <c r="O82" s="93"/>
      <c r="P82" s="93"/>
      <c r="Q82" s="93"/>
      <c r="R82" s="121"/>
    </row>
    <row r="83" spans="2:18">
      <c r="B83" s="125"/>
      <c r="C83" s="126"/>
      <c r="D83" s="126"/>
      <c r="E83" s="126"/>
      <c r="F83" s="126"/>
      <c r="G83" s="126"/>
      <c r="H83" s="126"/>
      <c r="I83" s="126"/>
      <c r="J83" s="126"/>
      <c r="K83" s="126"/>
      <c r="L83" s="126"/>
      <c r="M83" s="126"/>
      <c r="N83" s="126"/>
      <c r="O83" s="126"/>
      <c r="P83" s="126"/>
      <c r="Q83" s="126"/>
      <c r="R83" s="127"/>
    </row>
    <row r="84" spans="2:18">
      <c r="B84" s="93"/>
      <c r="I84" s="93"/>
      <c r="J84" s="93"/>
      <c r="K84" s="93"/>
      <c r="L84" s="93"/>
    </row>
    <row r="85" spans="2:18">
      <c r="B85" s="93"/>
      <c r="I85" s="93"/>
      <c r="J85" s="93"/>
      <c r="K85" s="93"/>
      <c r="L85" s="93"/>
    </row>
    <row r="86" spans="2:18">
      <c r="B86" s="93"/>
      <c r="C86" s="80"/>
      <c r="D86" s="80"/>
      <c r="E86" s="81"/>
      <c r="F86" s="81"/>
      <c r="G86" s="34"/>
      <c r="H86" s="35"/>
      <c r="I86" s="93"/>
      <c r="J86" s="93"/>
      <c r="K86" s="93"/>
      <c r="L86" s="93"/>
    </row>
    <row r="87" spans="2:18">
      <c r="B87" s="93"/>
      <c r="C87" s="93"/>
      <c r="D87" s="93"/>
      <c r="E87" s="93"/>
      <c r="F87" s="93"/>
      <c r="G87" s="93"/>
      <c r="H87" s="93"/>
      <c r="I87" s="93"/>
      <c r="J87" s="93"/>
      <c r="K87" s="93"/>
      <c r="L87" s="93"/>
    </row>
    <row r="88" spans="2:18">
      <c r="B88" s="93"/>
      <c r="C88" s="93"/>
      <c r="D88" s="93"/>
      <c r="E88" s="93"/>
      <c r="F88" s="93"/>
      <c r="G88" s="93"/>
      <c r="H88" s="93"/>
      <c r="I88" s="93"/>
      <c r="J88" s="93"/>
      <c r="K88" s="93"/>
      <c r="L88" s="93"/>
    </row>
    <row r="89" spans="2:18">
      <c r="B89" s="93"/>
      <c r="C89" s="93"/>
      <c r="D89" s="93"/>
      <c r="E89" s="93"/>
      <c r="F89" s="93"/>
      <c r="G89" s="93"/>
      <c r="H89" s="93"/>
      <c r="I89" s="93"/>
      <c r="J89" s="93"/>
      <c r="K89" s="93"/>
      <c r="L89" s="93"/>
    </row>
    <row r="90" spans="2:18">
      <c r="B90" s="93"/>
      <c r="C90" s="93"/>
      <c r="D90" s="93"/>
      <c r="E90" s="93"/>
      <c r="F90" s="93"/>
      <c r="G90" s="93"/>
      <c r="H90" s="93"/>
      <c r="I90" s="93"/>
      <c r="J90" s="93"/>
      <c r="K90" s="93"/>
      <c r="L90" s="93"/>
    </row>
    <row r="91" spans="2:18">
      <c r="B91" s="93"/>
      <c r="C91" s="93"/>
      <c r="D91" s="93"/>
      <c r="E91" s="93"/>
      <c r="F91" s="93"/>
      <c r="G91" s="93"/>
      <c r="H91" s="93"/>
      <c r="I91" s="93"/>
      <c r="J91" s="93"/>
      <c r="K91" s="93"/>
      <c r="L91" s="93"/>
    </row>
    <row r="92" spans="2:18">
      <c r="B92" s="93"/>
      <c r="C92" s="93"/>
      <c r="D92" s="93"/>
      <c r="E92" s="93"/>
      <c r="F92" s="93"/>
      <c r="G92" s="93"/>
      <c r="H92" s="93"/>
      <c r="I92" s="93"/>
      <c r="J92" s="93"/>
      <c r="K92" s="93"/>
      <c r="L92" s="93"/>
    </row>
    <row r="93" spans="2:18">
      <c r="B93" s="93"/>
      <c r="C93" s="93"/>
      <c r="D93" s="93"/>
      <c r="E93" s="93"/>
      <c r="F93" s="93"/>
      <c r="G93" s="93"/>
      <c r="H93" s="93"/>
      <c r="I93" s="93"/>
      <c r="J93" s="93"/>
      <c r="K93" s="93"/>
      <c r="L93" s="93"/>
    </row>
    <row r="94" spans="2:18">
      <c r="B94" s="93"/>
      <c r="C94" s="93"/>
      <c r="D94" s="93"/>
      <c r="E94" s="93"/>
      <c r="F94" s="93"/>
      <c r="G94" s="93"/>
      <c r="H94" s="93"/>
      <c r="I94" s="93"/>
      <c r="J94" s="93"/>
      <c r="K94" s="93"/>
      <c r="L94" s="93"/>
    </row>
    <row r="95" spans="2:18">
      <c r="B95" s="93"/>
      <c r="C95" s="93"/>
      <c r="D95" s="93"/>
      <c r="E95" s="93"/>
      <c r="F95" s="93"/>
      <c r="G95" s="93"/>
      <c r="H95" s="93"/>
      <c r="I95" s="93"/>
      <c r="J95" s="93"/>
      <c r="K95" s="93"/>
      <c r="L95" s="93"/>
    </row>
    <row r="96" spans="2:18">
      <c r="B96" s="93"/>
      <c r="C96" s="93"/>
      <c r="D96" s="93"/>
      <c r="E96" s="93"/>
      <c r="F96" s="93"/>
      <c r="G96" s="93"/>
      <c r="H96" s="93"/>
      <c r="I96" s="93"/>
      <c r="J96" s="93"/>
      <c r="K96" s="93"/>
      <c r="L96" s="93"/>
    </row>
    <row r="97" spans="2:12">
      <c r="B97" s="93"/>
      <c r="C97" s="93"/>
      <c r="D97" s="93"/>
      <c r="E97" s="93"/>
      <c r="F97" s="93"/>
      <c r="G97" s="93"/>
      <c r="H97" s="93"/>
      <c r="I97" s="93"/>
      <c r="J97" s="93"/>
      <c r="K97" s="93"/>
      <c r="L97" s="93"/>
    </row>
    <row r="98" spans="2:12">
      <c r="B98" s="93"/>
      <c r="C98" s="93"/>
      <c r="D98" s="93"/>
      <c r="E98" s="93"/>
      <c r="F98" s="93"/>
      <c r="G98" s="93"/>
      <c r="H98" s="93"/>
      <c r="I98" s="93"/>
      <c r="J98" s="93"/>
      <c r="K98" s="93"/>
      <c r="L98" s="93"/>
    </row>
    <row r="99" spans="2:12">
      <c r="B99" s="93"/>
      <c r="C99" s="93"/>
      <c r="D99" s="93"/>
      <c r="E99" s="93"/>
      <c r="F99" s="93"/>
      <c r="G99" s="93"/>
      <c r="H99" s="93"/>
      <c r="I99" s="93"/>
      <c r="J99" s="93"/>
      <c r="K99" s="93"/>
      <c r="L99" s="93"/>
    </row>
    <row r="100" spans="2:12">
      <c r="B100" s="93"/>
      <c r="C100" s="93"/>
      <c r="D100" s="93"/>
      <c r="E100" s="93"/>
      <c r="F100" s="93"/>
      <c r="G100" s="93"/>
      <c r="H100" s="93"/>
      <c r="I100" s="93"/>
      <c r="J100" s="93"/>
      <c r="K100" s="93"/>
      <c r="L100" s="93"/>
    </row>
    <row r="101" spans="2:12">
      <c r="B101" s="93"/>
      <c r="C101" s="93"/>
      <c r="D101" s="93"/>
      <c r="E101" s="93"/>
      <c r="F101" s="93"/>
      <c r="G101" s="93"/>
      <c r="H101" s="93"/>
      <c r="I101" s="93"/>
      <c r="J101" s="93"/>
      <c r="K101" s="93"/>
      <c r="L101" s="93"/>
    </row>
    <row r="102" spans="2:12">
      <c r="B102" s="93"/>
      <c r="C102" s="93"/>
      <c r="D102" s="93"/>
      <c r="E102" s="93"/>
      <c r="F102" s="93"/>
      <c r="G102" s="93"/>
      <c r="H102" s="93"/>
      <c r="I102" s="93"/>
      <c r="J102" s="93"/>
      <c r="K102" s="93"/>
      <c r="L102" s="93"/>
    </row>
    <row r="103" spans="2:12">
      <c r="B103" s="93"/>
      <c r="C103" s="93"/>
      <c r="D103" s="93"/>
      <c r="E103" s="93"/>
      <c r="F103" s="93"/>
      <c r="G103" s="93"/>
      <c r="H103" s="93"/>
      <c r="I103" s="93"/>
      <c r="J103" s="93"/>
      <c r="K103" s="93"/>
      <c r="L103" s="93"/>
    </row>
    <row r="104" spans="2:12">
      <c r="B104" s="93"/>
      <c r="C104" s="93"/>
      <c r="D104" s="93"/>
      <c r="E104" s="93"/>
      <c r="F104" s="93"/>
      <c r="G104" s="93"/>
      <c r="H104" s="93"/>
      <c r="I104" s="93"/>
      <c r="J104" s="93"/>
      <c r="K104" s="93"/>
      <c r="L104" s="93"/>
    </row>
    <row r="105" spans="2:12">
      <c r="B105" s="93"/>
      <c r="C105" s="93"/>
      <c r="D105" s="93"/>
      <c r="E105" s="93"/>
      <c r="F105" s="93"/>
      <c r="G105" s="93"/>
      <c r="H105" s="93"/>
      <c r="I105" s="93"/>
      <c r="J105" s="93"/>
      <c r="K105" s="93"/>
      <c r="L105" s="93"/>
    </row>
    <row r="106" spans="2:12">
      <c r="B106" s="93"/>
      <c r="C106" s="93"/>
      <c r="D106" s="93"/>
      <c r="E106" s="93"/>
      <c r="F106" s="93"/>
      <c r="G106" s="93"/>
      <c r="H106" s="93"/>
      <c r="I106" s="93"/>
      <c r="J106" s="93"/>
      <c r="K106" s="93"/>
      <c r="L106" s="93"/>
    </row>
    <row r="107" spans="2:12">
      <c r="B107" s="93"/>
      <c r="C107" s="93"/>
      <c r="D107" s="93"/>
      <c r="E107" s="93"/>
      <c r="F107" s="93"/>
      <c r="G107" s="93"/>
      <c r="H107" s="93"/>
      <c r="I107" s="93"/>
      <c r="J107" s="93"/>
      <c r="K107" s="93"/>
      <c r="L107" s="93"/>
    </row>
    <row r="108" spans="2:12">
      <c r="B108" s="93"/>
      <c r="C108" s="93"/>
      <c r="D108" s="93"/>
      <c r="E108" s="93"/>
      <c r="F108" s="93"/>
      <c r="G108" s="93"/>
      <c r="H108" s="93"/>
      <c r="I108" s="93"/>
      <c r="J108" s="93"/>
      <c r="K108" s="93"/>
      <c r="L108" s="93"/>
    </row>
    <row r="109" spans="2:12">
      <c r="B109" s="93"/>
      <c r="C109" s="93"/>
      <c r="D109" s="93"/>
      <c r="E109" s="93"/>
      <c r="F109" s="93"/>
      <c r="G109" s="93"/>
      <c r="H109" s="93"/>
      <c r="I109" s="93"/>
      <c r="J109" s="93"/>
      <c r="K109" s="93"/>
      <c r="L109" s="93"/>
    </row>
    <row r="110" spans="2:12">
      <c r="B110" s="93"/>
      <c r="C110" s="93"/>
      <c r="D110" s="93"/>
      <c r="E110" s="93"/>
      <c r="F110" s="93"/>
      <c r="G110" s="93"/>
      <c r="H110" s="93"/>
      <c r="I110" s="93"/>
      <c r="J110" s="93"/>
      <c r="K110" s="93"/>
      <c r="L110" s="93"/>
    </row>
    <row r="111" spans="2:12">
      <c r="B111" s="93"/>
      <c r="C111" s="93"/>
      <c r="D111" s="93"/>
      <c r="E111" s="93"/>
      <c r="F111" s="93"/>
      <c r="G111" s="93"/>
      <c r="H111" s="93"/>
      <c r="I111" s="93"/>
      <c r="J111" s="93"/>
      <c r="K111" s="93"/>
      <c r="L111" s="93"/>
    </row>
    <row r="112" spans="2:12">
      <c r="B112" s="93"/>
      <c r="C112" s="93"/>
      <c r="D112" s="93"/>
      <c r="E112" s="93"/>
      <c r="F112" s="93"/>
      <c r="G112" s="93"/>
      <c r="H112" s="93"/>
      <c r="I112" s="93"/>
      <c r="J112" s="93"/>
      <c r="K112" s="93"/>
      <c r="L112" s="93"/>
    </row>
    <row r="113" spans="2:12">
      <c r="B113" s="93"/>
      <c r="C113" s="93"/>
      <c r="D113" s="93"/>
      <c r="E113" s="93"/>
      <c r="F113" s="93"/>
      <c r="G113" s="93"/>
      <c r="H113" s="93"/>
      <c r="I113" s="93"/>
      <c r="J113" s="93"/>
      <c r="K113" s="93"/>
      <c r="L113" s="93"/>
    </row>
    <row r="114" spans="2:12">
      <c r="B114" s="93"/>
      <c r="C114" s="93"/>
      <c r="D114" s="93"/>
      <c r="E114" s="93"/>
      <c r="F114" s="93"/>
      <c r="G114" s="93"/>
      <c r="H114" s="93"/>
      <c r="I114" s="93"/>
      <c r="J114" s="93"/>
      <c r="K114" s="93"/>
      <c r="L114" s="93"/>
    </row>
    <row r="115" spans="2:12">
      <c r="B115" s="93"/>
      <c r="C115" s="93"/>
      <c r="D115" s="93"/>
      <c r="E115" s="93"/>
      <c r="F115" s="93"/>
      <c r="G115" s="93"/>
      <c r="H115" s="93"/>
      <c r="I115" s="93"/>
      <c r="J115" s="93"/>
      <c r="K115" s="93"/>
      <c r="L115" s="93"/>
    </row>
    <row r="116" spans="2:12">
      <c r="B116" s="93"/>
      <c r="C116" s="93"/>
      <c r="D116" s="93"/>
      <c r="E116" s="93"/>
      <c r="F116" s="93"/>
      <c r="G116" s="93"/>
      <c r="H116" s="93"/>
      <c r="I116" s="93"/>
      <c r="J116" s="93"/>
      <c r="K116" s="93"/>
      <c r="L116" s="93"/>
    </row>
    <row r="117" spans="2:12">
      <c r="B117" s="93"/>
      <c r="C117" s="93"/>
      <c r="D117" s="93"/>
      <c r="E117" s="93"/>
      <c r="F117" s="93"/>
      <c r="G117" s="93"/>
      <c r="H117" s="93"/>
      <c r="I117" s="93"/>
      <c r="J117" s="93"/>
      <c r="K117" s="93"/>
      <c r="L117" s="93"/>
    </row>
    <row r="118" spans="2:12">
      <c r="B118" s="93"/>
      <c r="C118" s="93"/>
      <c r="D118" s="93"/>
      <c r="E118" s="93"/>
      <c r="F118" s="93"/>
      <c r="G118" s="93"/>
      <c r="H118" s="93"/>
      <c r="I118" s="93"/>
      <c r="J118" s="93"/>
      <c r="K118" s="93"/>
      <c r="L118" s="93"/>
    </row>
    <row r="119" spans="2:12">
      <c r="B119" s="93"/>
      <c r="C119" s="93"/>
      <c r="D119" s="93"/>
      <c r="E119" s="93"/>
      <c r="F119" s="93"/>
      <c r="G119" s="93"/>
      <c r="H119" s="93"/>
      <c r="I119" s="93"/>
      <c r="J119" s="93"/>
      <c r="K119" s="93"/>
      <c r="L119" s="93"/>
    </row>
    <row r="120" spans="2:12">
      <c r="B120" s="93"/>
      <c r="C120" s="93"/>
      <c r="D120" s="93"/>
      <c r="E120" s="93"/>
      <c r="F120" s="93"/>
      <c r="G120" s="93"/>
      <c r="H120" s="93"/>
      <c r="I120" s="93"/>
      <c r="J120" s="93"/>
      <c r="K120" s="93"/>
      <c r="L120" s="93"/>
    </row>
    <row r="121" spans="2:12">
      <c r="B121" s="93"/>
      <c r="C121" s="93"/>
      <c r="D121" s="93"/>
      <c r="E121" s="93"/>
      <c r="F121" s="93"/>
      <c r="G121" s="93"/>
      <c r="H121" s="93"/>
      <c r="I121" s="93"/>
      <c r="J121" s="93"/>
      <c r="K121" s="93"/>
      <c r="L121" s="93"/>
    </row>
    <row r="122" spans="2:12">
      <c r="B122" s="93"/>
      <c r="C122" s="93"/>
      <c r="D122" s="93"/>
      <c r="E122" s="93"/>
      <c r="F122" s="93"/>
      <c r="G122" s="93"/>
      <c r="H122" s="93"/>
      <c r="I122" s="93"/>
      <c r="J122" s="93"/>
      <c r="K122" s="93"/>
      <c r="L122" s="93"/>
    </row>
    <row r="123" spans="2:12">
      <c r="B123" s="93"/>
      <c r="C123" s="93"/>
      <c r="D123" s="93"/>
      <c r="E123" s="93"/>
      <c r="F123" s="93"/>
      <c r="G123" s="93"/>
      <c r="H123" s="93"/>
      <c r="I123" s="93"/>
      <c r="J123" s="93"/>
      <c r="K123" s="93"/>
      <c r="L123" s="93"/>
    </row>
    <row r="124" spans="2:12">
      <c r="B124" s="93"/>
      <c r="C124" s="93"/>
      <c r="D124" s="93"/>
      <c r="E124" s="93"/>
      <c r="F124" s="93"/>
      <c r="G124" s="93"/>
      <c r="H124" s="93"/>
      <c r="I124" s="93"/>
      <c r="J124" s="93"/>
      <c r="K124" s="93"/>
      <c r="L124" s="93"/>
    </row>
    <row r="125" spans="2:12">
      <c r="B125" s="93"/>
      <c r="C125" s="93"/>
      <c r="D125" s="93"/>
      <c r="E125" s="93"/>
      <c r="F125" s="93"/>
      <c r="G125" s="93"/>
      <c r="H125" s="93"/>
      <c r="I125" s="93"/>
      <c r="J125" s="93"/>
      <c r="K125" s="93"/>
      <c r="L125" s="93"/>
    </row>
    <row r="126" spans="2:12">
      <c r="B126" s="93"/>
      <c r="C126" s="93"/>
      <c r="D126" s="93"/>
      <c r="E126" s="93"/>
      <c r="F126" s="93"/>
      <c r="G126" s="93"/>
      <c r="H126" s="93"/>
      <c r="I126" s="93"/>
      <c r="J126" s="93"/>
      <c r="K126" s="93"/>
      <c r="L126" s="93"/>
    </row>
    <row r="127" spans="2:12">
      <c r="B127" s="93"/>
      <c r="C127" s="93"/>
      <c r="D127" s="93"/>
      <c r="E127" s="93"/>
      <c r="F127" s="93"/>
      <c r="G127" s="93"/>
      <c r="H127" s="93"/>
      <c r="I127" s="93"/>
      <c r="J127" s="93"/>
      <c r="K127" s="93"/>
      <c r="L127" s="93"/>
    </row>
    <row r="128" spans="2:12">
      <c r="B128" s="93"/>
      <c r="C128" s="93"/>
      <c r="D128" s="93"/>
      <c r="E128" s="93"/>
      <c r="F128" s="93"/>
      <c r="G128" s="93"/>
      <c r="H128" s="93"/>
      <c r="I128" s="93"/>
      <c r="J128" s="93"/>
      <c r="K128" s="93"/>
      <c r="L128" s="93"/>
    </row>
    <row r="129" spans="2:12">
      <c r="B129" s="93"/>
      <c r="C129" s="93"/>
      <c r="D129" s="93"/>
      <c r="E129" s="93"/>
      <c r="F129" s="93"/>
      <c r="G129" s="93"/>
      <c r="H129" s="93"/>
      <c r="I129" s="93"/>
      <c r="J129" s="93"/>
      <c r="K129" s="93"/>
      <c r="L129" s="93"/>
    </row>
    <row r="130" spans="2:12">
      <c r="B130" s="93"/>
      <c r="C130" s="93"/>
      <c r="D130" s="93"/>
      <c r="E130" s="93"/>
      <c r="F130" s="93"/>
      <c r="G130" s="93"/>
      <c r="H130" s="93"/>
      <c r="I130" s="93"/>
      <c r="J130" s="93"/>
      <c r="K130" s="93"/>
      <c r="L130" s="93"/>
    </row>
    <row r="131" spans="2:12">
      <c r="B131" s="93"/>
      <c r="C131" s="93"/>
      <c r="D131" s="93"/>
      <c r="E131" s="93"/>
      <c r="F131" s="93"/>
      <c r="G131" s="93"/>
      <c r="H131" s="93"/>
      <c r="I131" s="93"/>
      <c r="J131" s="93"/>
      <c r="K131" s="93"/>
      <c r="L131" s="93"/>
    </row>
    <row r="132" spans="2:12">
      <c r="B132" s="93"/>
      <c r="C132" s="93"/>
      <c r="D132" s="93"/>
      <c r="E132" s="93"/>
      <c r="F132" s="93"/>
      <c r="G132" s="93"/>
      <c r="H132" s="93"/>
      <c r="I132" s="93"/>
      <c r="J132" s="93"/>
      <c r="K132" s="93"/>
      <c r="L132" s="93"/>
    </row>
    <row r="133" spans="2:12">
      <c r="B133" s="93"/>
      <c r="C133" s="93"/>
      <c r="D133" s="93"/>
      <c r="E133" s="93"/>
      <c r="F133" s="93"/>
      <c r="G133" s="93"/>
      <c r="H133" s="93"/>
      <c r="I133" s="93"/>
      <c r="J133" s="93"/>
      <c r="K133" s="93"/>
      <c r="L133" s="93"/>
    </row>
    <row r="134" spans="2:12">
      <c r="B134" s="93"/>
      <c r="C134" s="93"/>
      <c r="D134" s="93"/>
      <c r="E134" s="93"/>
      <c r="F134" s="93"/>
      <c r="G134" s="93"/>
      <c r="H134" s="93"/>
      <c r="I134" s="93"/>
      <c r="J134" s="93"/>
      <c r="K134" s="93"/>
      <c r="L134" s="93"/>
    </row>
    <row r="135" spans="2:12">
      <c r="B135" s="93"/>
      <c r="C135" s="93"/>
      <c r="D135" s="93"/>
      <c r="E135" s="93"/>
      <c r="F135" s="93"/>
      <c r="G135" s="93"/>
      <c r="H135" s="93"/>
      <c r="I135" s="93"/>
      <c r="J135" s="93"/>
      <c r="K135" s="93"/>
      <c r="L135" s="93"/>
    </row>
    <row r="136" spans="2:12">
      <c r="B136" s="93"/>
      <c r="C136" s="93"/>
      <c r="D136" s="93"/>
      <c r="E136" s="93"/>
      <c r="F136" s="93"/>
      <c r="G136" s="93"/>
      <c r="H136" s="93"/>
      <c r="I136" s="93"/>
      <c r="J136" s="93"/>
      <c r="K136" s="93"/>
      <c r="L136" s="93"/>
    </row>
    <row r="137" spans="2:12">
      <c r="B137" s="93"/>
      <c r="C137" s="93"/>
      <c r="D137" s="93"/>
      <c r="E137" s="93"/>
      <c r="F137" s="93"/>
      <c r="G137" s="93"/>
      <c r="H137" s="93"/>
      <c r="I137" s="93"/>
      <c r="J137" s="93"/>
      <c r="K137" s="93"/>
      <c r="L137" s="93"/>
    </row>
    <row r="138" spans="2:12">
      <c r="B138" s="93"/>
      <c r="C138" s="93"/>
      <c r="D138" s="93"/>
      <c r="E138" s="93"/>
      <c r="F138" s="93"/>
      <c r="G138" s="93"/>
      <c r="H138" s="93"/>
      <c r="I138" s="93"/>
      <c r="J138" s="93"/>
      <c r="K138" s="93"/>
      <c r="L138" s="93"/>
    </row>
    <row r="139" spans="2:12">
      <c r="B139" s="93"/>
      <c r="C139" s="93"/>
      <c r="D139" s="93"/>
      <c r="E139" s="93"/>
      <c r="F139" s="93"/>
      <c r="G139" s="93"/>
      <c r="H139" s="93"/>
      <c r="I139" s="93"/>
      <c r="J139" s="93"/>
      <c r="K139" s="93"/>
      <c r="L139" s="93"/>
    </row>
    <row r="140" spans="2:12">
      <c r="B140" s="93"/>
      <c r="C140" s="93"/>
      <c r="D140" s="93"/>
      <c r="E140" s="93"/>
      <c r="F140" s="93"/>
      <c r="G140" s="93"/>
      <c r="H140" s="93"/>
      <c r="I140" s="93"/>
      <c r="J140" s="93"/>
      <c r="K140" s="93"/>
      <c r="L140" s="93"/>
    </row>
    <row r="141" spans="2:12">
      <c r="B141" s="93"/>
      <c r="C141" s="93"/>
      <c r="D141" s="93"/>
      <c r="E141" s="93"/>
      <c r="F141" s="93"/>
      <c r="G141" s="93"/>
      <c r="H141" s="93"/>
      <c r="I141" s="93"/>
      <c r="J141" s="93"/>
      <c r="K141" s="93"/>
      <c r="L141" s="93"/>
    </row>
    <row r="142" spans="2:12">
      <c r="B142" s="93"/>
      <c r="C142" s="93"/>
      <c r="D142" s="93"/>
      <c r="E142" s="93"/>
      <c r="F142" s="93"/>
      <c r="G142" s="93"/>
      <c r="H142" s="93"/>
      <c r="I142" s="93"/>
      <c r="J142" s="93"/>
      <c r="K142" s="93"/>
      <c r="L142" s="93"/>
    </row>
    <row r="143" spans="2:12">
      <c r="B143" s="93"/>
      <c r="C143" s="93"/>
      <c r="D143" s="93"/>
      <c r="E143" s="93"/>
      <c r="F143" s="93"/>
      <c r="G143" s="93"/>
      <c r="H143" s="93"/>
      <c r="I143" s="93"/>
      <c r="J143" s="93"/>
      <c r="K143" s="93"/>
      <c r="L143" s="93"/>
    </row>
    <row r="144" spans="2:12">
      <c r="B144" s="93"/>
      <c r="C144" s="93"/>
      <c r="D144" s="93"/>
      <c r="E144" s="93"/>
      <c r="F144" s="93"/>
      <c r="G144" s="93"/>
      <c r="H144" s="93"/>
      <c r="I144" s="93"/>
      <c r="J144" s="93"/>
      <c r="K144" s="93"/>
      <c r="L144" s="93"/>
    </row>
    <row r="145" spans="2:12">
      <c r="B145" s="93"/>
      <c r="C145" s="93"/>
      <c r="D145" s="93"/>
      <c r="E145" s="93"/>
      <c r="F145" s="93"/>
      <c r="G145" s="93"/>
      <c r="H145" s="93"/>
      <c r="I145" s="93"/>
      <c r="J145" s="93"/>
      <c r="K145" s="93"/>
      <c r="L145" s="93"/>
    </row>
    <row r="146" spans="2:12">
      <c r="B146" s="93"/>
      <c r="C146" s="93"/>
      <c r="D146" s="93"/>
      <c r="E146" s="93"/>
      <c r="F146" s="93"/>
      <c r="G146" s="93"/>
      <c r="H146" s="93"/>
      <c r="I146" s="93"/>
      <c r="J146" s="93"/>
      <c r="K146" s="93"/>
      <c r="L146" s="93"/>
    </row>
    <row r="147" spans="2:12">
      <c r="B147" s="93"/>
      <c r="C147" s="93"/>
      <c r="D147" s="93"/>
      <c r="E147" s="93"/>
      <c r="F147" s="93"/>
      <c r="G147" s="93"/>
      <c r="H147" s="93"/>
      <c r="I147" s="93"/>
      <c r="J147" s="93"/>
      <c r="K147" s="93"/>
      <c r="L147" s="93"/>
    </row>
    <row r="148" spans="2:12">
      <c r="B148" s="93"/>
      <c r="C148" s="93"/>
      <c r="D148" s="93"/>
      <c r="E148" s="93"/>
      <c r="F148" s="93"/>
      <c r="G148" s="93"/>
      <c r="H148" s="93"/>
      <c r="I148" s="93"/>
      <c r="J148" s="93"/>
      <c r="K148" s="93"/>
      <c r="L148" s="93"/>
    </row>
    <row r="149" spans="2:12">
      <c r="B149" s="93"/>
      <c r="C149" s="93"/>
      <c r="D149" s="93"/>
      <c r="E149" s="93"/>
      <c r="F149" s="93"/>
      <c r="G149" s="93"/>
      <c r="H149" s="93"/>
      <c r="I149" s="93"/>
      <c r="J149" s="93"/>
      <c r="K149" s="93"/>
      <c r="L149" s="93"/>
    </row>
    <row r="150" spans="2:12">
      <c r="B150" s="93"/>
      <c r="C150" s="93"/>
      <c r="D150" s="93"/>
      <c r="E150" s="93"/>
      <c r="F150" s="93"/>
      <c r="G150" s="93"/>
      <c r="H150" s="93"/>
      <c r="I150" s="93"/>
      <c r="J150" s="93"/>
      <c r="K150" s="93"/>
      <c r="L150" s="93"/>
    </row>
    <row r="151" spans="2:12">
      <c r="B151" s="93"/>
      <c r="C151" s="93"/>
      <c r="D151" s="93"/>
      <c r="E151" s="93"/>
      <c r="F151" s="93"/>
      <c r="G151" s="93"/>
      <c r="H151" s="93"/>
      <c r="I151" s="93"/>
      <c r="J151" s="93"/>
      <c r="K151" s="93"/>
      <c r="L151" s="93"/>
    </row>
    <row r="152" spans="2:12">
      <c r="B152" s="93"/>
      <c r="C152" s="93"/>
      <c r="D152" s="93"/>
      <c r="E152" s="93"/>
      <c r="F152" s="93"/>
      <c r="G152" s="93"/>
      <c r="H152" s="93"/>
      <c r="I152" s="93"/>
      <c r="J152" s="93"/>
      <c r="K152" s="93"/>
      <c r="L152" s="93"/>
    </row>
    <row r="153" spans="2:12">
      <c r="B153" s="93"/>
      <c r="C153" s="93"/>
      <c r="D153" s="93"/>
      <c r="E153" s="93"/>
      <c r="F153" s="93"/>
      <c r="G153" s="93"/>
      <c r="H153" s="93"/>
      <c r="I153" s="93"/>
      <c r="J153" s="93"/>
      <c r="K153" s="93"/>
      <c r="L153" s="93"/>
    </row>
    <row r="154" spans="2:12">
      <c r="B154" s="93"/>
      <c r="C154" s="93"/>
      <c r="D154" s="93"/>
      <c r="E154" s="93"/>
      <c r="F154" s="93"/>
      <c r="G154" s="93"/>
      <c r="H154" s="93"/>
      <c r="I154" s="93"/>
      <c r="J154" s="93"/>
      <c r="K154" s="93"/>
      <c r="L154" s="93"/>
    </row>
    <row r="155" spans="2:12">
      <c r="B155" s="93"/>
      <c r="C155" s="93"/>
      <c r="D155" s="93"/>
      <c r="E155" s="93"/>
      <c r="F155" s="93"/>
      <c r="G155" s="93"/>
      <c r="H155" s="93"/>
      <c r="I155" s="93"/>
      <c r="J155" s="93"/>
      <c r="K155" s="93"/>
      <c r="L155" s="93"/>
    </row>
    <row r="156" spans="2:12">
      <c r="B156" s="93"/>
      <c r="C156" s="93"/>
      <c r="D156" s="93"/>
      <c r="E156" s="93"/>
      <c r="F156" s="93"/>
      <c r="G156" s="93"/>
      <c r="H156" s="93"/>
      <c r="I156" s="93"/>
      <c r="J156" s="93"/>
      <c r="K156" s="93"/>
      <c r="L156" s="93"/>
    </row>
    <row r="157" spans="2:12">
      <c r="B157" s="93"/>
      <c r="C157" s="93"/>
      <c r="D157" s="93"/>
      <c r="E157" s="93"/>
      <c r="F157" s="93"/>
      <c r="G157" s="93"/>
      <c r="H157" s="93"/>
      <c r="I157" s="93"/>
      <c r="J157" s="93"/>
      <c r="K157" s="93"/>
      <c r="L157" s="93"/>
    </row>
    <row r="158" spans="2:12">
      <c r="B158" s="93"/>
      <c r="C158" s="93"/>
      <c r="D158" s="93"/>
      <c r="E158" s="93"/>
      <c r="F158" s="93"/>
      <c r="G158" s="93"/>
      <c r="H158" s="93"/>
      <c r="I158" s="93"/>
      <c r="J158" s="93"/>
      <c r="K158" s="93"/>
      <c r="L158" s="93"/>
    </row>
    <row r="159" spans="2:12">
      <c r="B159" s="93"/>
      <c r="C159" s="93"/>
      <c r="D159" s="93"/>
      <c r="E159" s="93"/>
      <c r="F159" s="93"/>
      <c r="G159" s="93"/>
      <c r="H159" s="93"/>
      <c r="I159" s="93"/>
      <c r="J159" s="93"/>
      <c r="K159" s="93"/>
      <c r="L159" s="93"/>
    </row>
    <row r="160" spans="2:12">
      <c r="B160" s="93"/>
      <c r="C160" s="93"/>
      <c r="D160" s="93"/>
      <c r="E160" s="93"/>
      <c r="F160" s="93"/>
      <c r="G160" s="93"/>
      <c r="H160" s="93"/>
      <c r="I160" s="93"/>
      <c r="J160" s="93"/>
      <c r="K160" s="93"/>
      <c r="L160" s="93"/>
    </row>
    <row r="161" spans="2:12">
      <c r="B161" s="93"/>
      <c r="C161" s="93"/>
      <c r="D161" s="93"/>
      <c r="E161" s="93"/>
      <c r="F161" s="93"/>
      <c r="G161" s="93"/>
      <c r="H161" s="93"/>
      <c r="I161" s="93"/>
      <c r="J161" s="93"/>
      <c r="K161" s="93"/>
      <c r="L161" s="93"/>
    </row>
    <row r="162" spans="2:12">
      <c r="B162" s="93"/>
      <c r="C162" s="93"/>
      <c r="D162" s="93"/>
      <c r="E162" s="93"/>
      <c r="F162" s="93"/>
      <c r="G162" s="93"/>
      <c r="H162" s="93"/>
      <c r="I162" s="93"/>
      <c r="J162" s="93"/>
      <c r="K162" s="93"/>
      <c r="L162" s="93"/>
    </row>
    <row r="163" spans="2:12">
      <c r="B163" s="93"/>
      <c r="C163" s="93"/>
      <c r="D163" s="93"/>
      <c r="E163" s="93"/>
      <c r="F163" s="93"/>
      <c r="G163" s="93"/>
      <c r="H163" s="93"/>
      <c r="I163" s="93"/>
      <c r="J163" s="93"/>
      <c r="K163" s="93"/>
      <c r="L163" s="93"/>
    </row>
    <row r="164" spans="2:12">
      <c r="B164" s="93"/>
      <c r="C164" s="93"/>
      <c r="D164" s="93"/>
      <c r="E164" s="93"/>
      <c r="F164" s="93"/>
      <c r="G164" s="93"/>
      <c r="H164" s="93"/>
      <c r="I164" s="93"/>
      <c r="J164" s="93"/>
      <c r="K164" s="93"/>
      <c r="L164" s="93"/>
    </row>
    <row r="165" spans="2:12">
      <c r="B165" s="93"/>
      <c r="C165" s="93"/>
      <c r="D165" s="93"/>
      <c r="E165" s="93"/>
      <c r="F165" s="93"/>
      <c r="G165" s="93"/>
      <c r="H165" s="93"/>
      <c r="I165" s="93"/>
      <c r="J165" s="93"/>
      <c r="K165" s="93"/>
      <c r="L165" s="93"/>
    </row>
    <row r="166" spans="2:12">
      <c r="B166" s="93"/>
      <c r="C166" s="93"/>
      <c r="D166" s="93"/>
      <c r="E166" s="93"/>
      <c r="F166" s="93"/>
      <c r="G166" s="93"/>
      <c r="H166" s="93"/>
      <c r="I166" s="93"/>
      <c r="J166" s="93"/>
      <c r="K166" s="93"/>
      <c r="L166" s="93"/>
    </row>
    <row r="167" spans="2:12">
      <c r="B167" s="93"/>
      <c r="C167" s="93"/>
      <c r="D167" s="93"/>
      <c r="E167" s="93"/>
      <c r="F167" s="93"/>
      <c r="G167" s="93"/>
      <c r="H167" s="93"/>
      <c r="I167" s="93"/>
      <c r="J167" s="93"/>
      <c r="K167" s="93"/>
      <c r="L167" s="93"/>
    </row>
    <row r="168" spans="2:12">
      <c r="B168" s="93"/>
      <c r="C168" s="93"/>
      <c r="D168" s="93"/>
      <c r="E168" s="93"/>
      <c r="F168" s="93"/>
      <c r="G168" s="93"/>
      <c r="H168" s="93"/>
      <c r="I168" s="93"/>
      <c r="J168" s="93"/>
      <c r="K168" s="93"/>
      <c r="L168" s="93"/>
    </row>
    <row r="169" spans="2:12">
      <c r="B169" s="93"/>
      <c r="C169" s="93"/>
      <c r="D169" s="93"/>
      <c r="E169" s="93"/>
      <c r="F169" s="93"/>
      <c r="G169" s="93"/>
      <c r="H169" s="93"/>
      <c r="I169" s="93"/>
      <c r="J169" s="93"/>
      <c r="K169" s="93"/>
      <c r="L169" s="93"/>
    </row>
    <row r="170" spans="2:12">
      <c r="B170" s="93"/>
      <c r="C170" s="93"/>
      <c r="D170" s="93"/>
      <c r="E170" s="93"/>
      <c r="F170" s="93"/>
      <c r="G170" s="93"/>
      <c r="H170" s="93"/>
      <c r="I170" s="93"/>
      <c r="J170" s="93"/>
      <c r="K170" s="93"/>
      <c r="L170" s="93"/>
    </row>
    <row r="171" spans="2:12">
      <c r="B171" s="93"/>
      <c r="C171" s="93"/>
      <c r="D171" s="93"/>
      <c r="E171" s="93"/>
      <c r="F171" s="93"/>
      <c r="G171" s="93"/>
      <c r="H171" s="93"/>
      <c r="I171" s="93"/>
      <c r="J171" s="93"/>
      <c r="K171" s="93"/>
      <c r="L171" s="93"/>
    </row>
    <row r="172" spans="2:12">
      <c r="B172" s="93"/>
      <c r="C172" s="93"/>
      <c r="D172" s="93"/>
      <c r="E172" s="93"/>
      <c r="F172" s="93"/>
      <c r="G172" s="93"/>
      <c r="H172" s="93"/>
      <c r="I172" s="93"/>
      <c r="J172" s="93"/>
      <c r="K172" s="93"/>
      <c r="L172" s="93"/>
    </row>
    <row r="173" spans="2:12">
      <c r="B173" s="93"/>
      <c r="C173" s="93"/>
      <c r="D173" s="93"/>
      <c r="E173" s="93"/>
      <c r="F173" s="93"/>
      <c r="G173" s="93"/>
      <c r="H173" s="93"/>
      <c r="I173" s="93"/>
      <c r="J173" s="93"/>
      <c r="K173" s="93"/>
      <c r="L173" s="93"/>
    </row>
    <row r="174" spans="2:12">
      <c r="B174" s="93"/>
      <c r="C174" s="93"/>
      <c r="D174" s="93"/>
      <c r="E174" s="93"/>
      <c r="F174" s="93"/>
      <c r="G174" s="93"/>
      <c r="H174" s="93"/>
      <c r="I174" s="93"/>
      <c r="J174" s="93"/>
      <c r="K174" s="93"/>
      <c r="L174" s="93"/>
    </row>
    <row r="175" spans="2:12">
      <c r="B175" s="93"/>
      <c r="C175" s="93"/>
      <c r="D175" s="93"/>
      <c r="E175" s="93"/>
      <c r="F175" s="93"/>
      <c r="G175" s="93"/>
      <c r="H175" s="93"/>
      <c r="I175" s="93"/>
      <c r="J175" s="93"/>
      <c r="K175" s="93"/>
      <c r="L175" s="93"/>
    </row>
    <row r="176" spans="2:12">
      <c r="B176" s="93"/>
      <c r="C176" s="93"/>
      <c r="D176" s="93"/>
      <c r="E176" s="93"/>
      <c r="F176" s="93"/>
      <c r="G176" s="93"/>
      <c r="H176" s="93"/>
      <c r="I176" s="93"/>
      <c r="J176" s="93"/>
      <c r="K176" s="93"/>
      <c r="L176" s="93"/>
    </row>
    <row r="177" spans="2:12">
      <c r="B177" s="93"/>
      <c r="C177" s="93"/>
      <c r="D177" s="93"/>
      <c r="E177" s="93"/>
      <c r="F177" s="93"/>
      <c r="G177" s="93"/>
      <c r="H177" s="93"/>
      <c r="I177" s="93"/>
      <c r="J177" s="93"/>
      <c r="K177" s="93"/>
      <c r="L177" s="93"/>
    </row>
    <row r="178" spans="2:12">
      <c r="B178" s="93"/>
      <c r="C178" s="93"/>
      <c r="D178" s="93"/>
      <c r="E178" s="93"/>
      <c r="F178" s="93"/>
      <c r="G178" s="93"/>
      <c r="H178" s="93"/>
      <c r="I178" s="93"/>
      <c r="J178" s="93"/>
      <c r="K178" s="93"/>
      <c r="L178" s="93"/>
    </row>
    <row r="179" spans="2:12">
      <c r="B179" s="93"/>
      <c r="C179" s="93"/>
      <c r="D179" s="93"/>
      <c r="E179" s="93"/>
      <c r="F179" s="93"/>
      <c r="G179" s="93"/>
      <c r="H179" s="93"/>
      <c r="I179" s="93"/>
      <c r="J179" s="93"/>
      <c r="K179" s="93"/>
      <c r="L179" s="93"/>
    </row>
    <row r="180" spans="2:12">
      <c r="B180" s="93"/>
      <c r="C180" s="93"/>
      <c r="D180" s="93"/>
      <c r="E180" s="93"/>
      <c r="F180" s="93"/>
      <c r="G180" s="93"/>
      <c r="H180" s="93"/>
      <c r="I180" s="93"/>
      <c r="J180" s="93"/>
      <c r="K180" s="93"/>
      <c r="L180" s="93"/>
    </row>
    <row r="181" spans="2:12">
      <c r="B181" s="93"/>
      <c r="C181" s="93"/>
      <c r="D181" s="93"/>
      <c r="E181" s="93"/>
      <c r="F181" s="93"/>
      <c r="G181" s="93"/>
      <c r="H181" s="93"/>
      <c r="I181" s="93"/>
      <c r="J181" s="93"/>
      <c r="K181" s="93"/>
      <c r="L181" s="93"/>
    </row>
    <row r="182" spans="2:12">
      <c r="B182" s="93"/>
      <c r="C182" s="93"/>
      <c r="D182" s="93"/>
      <c r="E182" s="93"/>
      <c r="F182" s="93"/>
      <c r="G182" s="93"/>
      <c r="H182" s="93"/>
      <c r="I182" s="93"/>
      <c r="J182" s="93"/>
      <c r="K182" s="93"/>
      <c r="L182" s="93"/>
    </row>
    <row r="183" spans="2:12">
      <c r="B183" s="93"/>
      <c r="C183" s="93"/>
      <c r="D183" s="93"/>
      <c r="E183" s="93"/>
      <c r="F183" s="93"/>
      <c r="G183" s="93"/>
      <c r="H183" s="93"/>
      <c r="I183" s="93"/>
      <c r="J183" s="93"/>
      <c r="K183" s="93"/>
      <c r="L183" s="93"/>
    </row>
    <row r="184" spans="2:12">
      <c r="B184" s="93"/>
      <c r="C184" s="93"/>
      <c r="D184" s="93"/>
      <c r="E184" s="93"/>
      <c r="F184" s="93"/>
      <c r="G184" s="93"/>
      <c r="H184" s="93"/>
      <c r="I184" s="93"/>
      <c r="J184" s="93"/>
      <c r="K184" s="93"/>
      <c r="L184" s="93"/>
    </row>
    <row r="185" spans="2:12">
      <c r="B185" s="93"/>
      <c r="C185" s="93"/>
      <c r="D185" s="93"/>
      <c r="E185" s="93"/>
      <c r="F185" s="93"/>
      <c r="G185" s="93"/>
      <c r="H185" s="93"/>
      <c r="I185" s="93"/>
      <c r="J185" s="93"/>
      <c r="K185" s="93"/>
      <c r="L185" s="93"/>
    </row>
    <row r="186" spans="2:12">
      <c r="B186" s="93"/>
      <c r="C186" s="93"/>
      <c r="D186" s="93"/>
      <c r="E186" s="93"/>
      <c r="F186" s="93"/>
      <c r="G186" s="93"/>
      <c r="H186" s="93"/>
      <c r="I186" s="93"/>
      <c r="J186" s="93"/>
      <c r="K186" s="93"/>
      <c r="L186" s="93"/>
    </row>
    <row r="187" spans="2:12">
      <c r="B187" s="93"/>
      <c r="C187" s="93"/>
      <c r="D187" s="93"/>
      <c r="E187" s="93"/>
      <c r="F187" s="93"/>
      <c r="G187" s="93"/>
      <c r="H187" s="93"/>
      <c r="I187" s="93"/>
      <c r="J187" s="93"/>
      <c r="K187" s="93"/>
      <c r="L187" s="93"/>
    </row>
    <row r="188" spans="2:12">
      <c r="B188" s="93"/>
      <c r="C188" s="93"/>
      <c r="D188" s="93"/>
      <c r="E188" s="93"/>
      <c r="F188" s="93"/>
      <c r="G188" s="93"/>
      <c r="H188" s="93"/>
      <c r="I188" s="93"/>
      <c r="J188" s="93"/>
      <c r="K188" s="93"/>
      <c r="L188" s="93"/>
    </row>
  </sheetData>
  <sheetProtection sheet="1" formatCells="0" formatColumns="0" formatRows="0" insertColumns="0" insertRows="0" insertHyperlinks="0" deleteColumns="0" deleteRows="0" sort="0" autoFilter="0" pivotTables="0"/>
  <protectedRanges>
    <protectedRange sqref="B10 H35:I36 H40:I45 H49:I54 H58:I63 Q36 Q40:R42 Q55:R58 Q62:R65 Q46:R51" name="Range1"/>
  </protectedRanges>
  <mergeCells count="243">
    <mergeCell ref="B63:E63"/>
    <mergeCell ref="B44:E44"/>
    <mergeCell ref="B40:E40"/>
    <mergeCell ref="F63:G63"/>
    <mergeCell ref="B51:E51"/>
    <mergeCell ref="F51:G51"/>
    <mergeCell ref="F38:I38"/>
    <mergeCell ref="B39:E39"/>
    <mergeCell ref="H36:I36"/>
    <mergeCell ref="H39:I39"/>
    <mergeCell ref="B61:E61"/>
    <mergeCell ref="F61:G61"/>
    <mergeCell ref="H61:I61"/>
    <mergeCell ref="H63:I63"/>
    <mergeCell ref="B58:E58"/>
    <mergeCell ref="F58:G58"/>
    <mergeCell ref="H58:I58"/>
    <mergeCell ref="B53:E53"/>
    <mergeCell ref="F53:G53"/>
    <mergeCell ref="B54:E54"/>
    <mergeCell ref="F54:G54"/>
    <mergeCell ref="H54:I54"/>
    <mergeCell ref="B57:E57"/>
    <mergeCell ref="H53:I53"/>
    <mergeCell ref="Q46:R46"/>
    <mergeCell ref="O47:P47"/>
    <mergeCell ref="P11:Q11"/>
    <mergeCell ref="P14:Q14"/>
    <mergeCell ref="P21:Q21"/>
    <mergeCell ref="P24:Q24"/>
    <mergeCell ref="P25:Q25"/>
    <mergeCell ref="P26:Q26"/>
    <mergeCell ref="P28:Q28"/>
    <mergeCell ref="N26:O26"/>
    <mergeCell ref="N28:O28"/>
    <mergeCell ref="N24:O24"/>
    <mergeCell ref="N30:O30"/>
    <mergeCell ref="Q40:R40"/>
    <mergeCell ref="K13:R13"/>
    <mergeCell ref="K24:M24"/>
    <mergeCell ref="K25:M25"/>
    <mergeCell ref="B32:R32"/>
    <mergeCell ref="O34:R34"/>
    <mergeCell ref="K35:N35"/>
    <mergeCell ref="O35:P35"/>
    <mergeCell ref="Q35:R35"/>
    <mergeCell ref="K36:N36"/>
    <mergeCell ref="F39:G39"/>
    <mergeCell ref="K49:N49"/>
    <mergeCell ref="O49:P49"/>
    <mergeCell ref="O48:P48"/>
    <mergeCell ref="P30:Q30"/>
    <mergeCell ref="F44:G44"/>
    <mergeCell ref="H44:I44"/>
    <mergeCell ref="Q49:R49"/>
    <mergeCell ref="Q48:R48"/>
    <mergeCell ref="K44:N44"/>
    <mergeCell ref="K41:N41"/>
    <mergeCell ref="O41:P41"/>
    <mergeCell ref="Q41:R41"/>
    <mergeCell ref="K42:N42"/>
    <mergeCell ref="O42:P42"/>
    <mergeCell ref="Q42:R42"/>
    <mergeCell ref="K48:N48"/>
    <mergeCell ref="O44:R44"/>
    <mergeCell ref="O45:P45"/>
    <mergeCell ref="Q45:R45"/>
    <mergeCell ref="O46:P46"/>
    <mergeCell ref="K45:N45"/>
    <mergeCell ref="K46:N46"/>
    <mergeCell ref="K40:N40"/>
    <mergeCell ref="O40:P40"/>
    <mergeCell ref="O66:P66"/>
    <mergeCell ref="Q66:R66"/>
    <mergeCell ref="O67:P67"/>
    <mergeCell ref="Q67:R67"/>
    <mergeCell ref="O64:P64"/>
    <mergeCell ref="Q64:R64"/>
    <mergeCell ref="K12:R12"/>
    <mergeCell ref="K29:R29"/>
    <mergeCell ref="K27:R27"/>
    <mergeCell ref="K16:R16"/>
    <mergeCell ref="N25:O25"/>
    <mergeCell ref="K62:N62"/>
    <mergeCell ref="O65:P65"/>
    <mergeCell ref="Q65:R65"/>
    <mergeCell ref="K67:N67"/>
    <mergeCell ref="K64:N64"/>
    <mergeCell ref="K65:N65"/>
    <mergeCell ref="K66:N66"/>
    <mergeCell ref="O62:P62"/>
    <mergeCell ref="Q62:R62"/>
    <mergeCell ref="O63:P63"/>
    <mergeCell ref="Q63:R63"/>
    <mergeCell ref="K63:N63"/>
    <mergeCell ref="Q47:R47"/>
    <mergeCell ref="O54:P54"/>
    <mergeCell ref="K61:N61"/>
    <mergeCell ref="K58:N58"/>
    <mergeCell ref="O58:P58"/>
    <mergeCell ref="Q58:R58"/>
    <mergeCell ref="K60:N60"/>
    <mergeCell ref="O60:R60"/>
    <mergeCell ref="O61:P61"/>
    <mergeCell ref="Q61:R61"/>
    <mergeCell ref="Q56:R56"/>
    <mergeCell ref="K57:N57"/>
    <mergeCell ref="O57:P57"/>
    <mergeCell ref="Q57:R57"/>
    <mergeCell ref="K56:N56"/>
    <mergeCell ref="O56:P56"/>
    <mergeCell ref="Q54:R54"/>
    <mergeCell ref="B2:R2"/>
    <mergeCell ref="B4:R4"/>
    <mergeCell ref="B6:R6"/>
    <mergeCell ref="N9:O10"/>
    <mergeCell ref="N11:O11"/>
    <mergeCell ref="N14:O14"/>
    <mergeCell ref="N15:O15"/>
    <mergeCell ref="N22:O22"/>
    <mergeCell ref="N23:O23"/>
    <mergeCell ref="P23:Q23"/>
    <mergeCell ref="B8:I9"/>
    <mergeCell ref="R9:R10"/>
    <mergeCell ref="P9:Q10"/>
    <mergeCell ref="K19:M19"/>
    <mergeCell ref="N19:O19"/>
    <mergeCell ref="P19:Q19"/>
    <mergeCell ref="N18:O18"/>
    <mergeCell ref="P18:Q18"/>
    <mergeCell ref="K21:M21"/>
    <mergeCell ref="N21:O21"/>
    <mergeCell ref="K22:M22"/>
    <mergeCell ref="K23:M23"/>
    <mergeCell ref="K11:M11"/>
    <mergeCell ref="B22:D24"/>
    <mergeCell ref="K39:N39"/>
    <mergeCell ref="O39:P39"/>
    <mergeCell ref="Q39:R39"/>
    <mergeCell ref="K38:N38"/>
    <mergeCell ref="P15:Q15"/>
    <mergeCell ref="P22:Q22"/>
    <mergeCell ref="K20:M20"/>
    <mergeCell ref="N20:O20"/>
    <mergeCell ref="P20:Q20"/>
    <mergeCell ref="K18:M18"/>
    <mergeCell ref="K26:M26"/>
    <mergeCell ref="K28:M28"/>
    <mergeCell ref="K8:R8"/>
    <mergeCell ref="F60:G60"/>
    <mergeCell ref="H60:I60"/>
    <mergeCell ref="K9:M10"/>
    <mergeCell ref="K55:N55"/>
    <mergeCell ref="O55:P55"/>
    <mergeCell ref="Q55:R55"/>
    <mergeCell ref="K53:N53"/>
    <mergeCell ref="K51:N51"/>
    <mergeCell ref="O51:P51"/>
    <mergeCell ref="Q51:R51"/>
    <mergeCell ref="O50:P50"/>
    <mergeCell ref="Q50:R50"/>
    <mergeCell ref="K50:N50"/>
    <mergeCell ref="O53:R53"/>
    <mergeCell ref="K54:N54"/>
    <mergeCell ref="K14:M14"/>
    <mergeCell ref="K15:M15"/>
    <mergeCell ref="K30:M30"/>
    <mergeCell ref="K17:R17"/>
    <mergeCell ref="K34:N34"/>
    <mergeCell ref="O36:P36"/>
    <mergeCell ref="Q36:R36"/>
    <mergeCell ref="O38:R38"/>
    <mergeCell ref="B16:I18"/>
    <mergeCell ref="H59:I59"/>
    <mergeCell ref="B60:E60"/>
    <mergeCell ref="F50:G50"/>
    <mergeCell ref="H50:I50"/>
    <mergeCell ref="B62:E62"/>
    <mergeCell ref="F62:G62"/>
    <mergeCell ref="B14:I15"/>
    <mergeCell ref="F36:G36"/>
    <mergeCell ref="B26:D26"/>
    <mergeCell ref="B27:D27"/>
    <mergeCell ref="B28:D28"/>
    <mergeCell ref="B29:D29"/>
    <mergeCell ref="B25:D25"/>
    <mergeCell ref="B20:I21"/>
    <mergeCell ref="E22:F22"/>
    <mergeCell ref="E23:E24"/>
    <mergeCell ref="G22:I22"/>
    <mergeCell ref="G23:G24"/>
    <mergeCell ref="H23:H24"/>
    <mergeCell ref="I23:I24"/>
    <mergeCell ref="F23:F24"/>
    <mergeCell ref="H49:I49"/>
    <mergeCell ref="K47:N47"/>
    <mergeCell ref="B48:E48"/>
    <mergeCell ref="B38:E38"/>
    <mergeCell ref="B34:E34"/>
    <mergeCell ref="B45:E45"/>
    <mergeCell ref="F45:G45"/>
    <mergeCell ref="H45:I45"/>
    <mergeCell ref="B42:E42"/>
    <mergeCell ref="F42:G42"/>
    <mergeCell ref="H42:I42"/>
    <mergeCell ref="F40:G40"/>
    <mergeCell ref="H40:I40"/>
    <mergeCell ref="F35:G35"/>
    <mergeCell ref="H35:I35"/>
    <mergeCell ref="B41:E41"/>
    <mergeCell ref="F41:G41"/>
    <mergeCell ref="H41:I41"/>
    <mergeCell ref="B36:E36"/>
    <mergeCell ref="B43:E43"/>
    <mergeCell ref="F43:G43"/>
    <mergeCell ref="H43:I43"/>
    <mergeCell ref="F34:G34"/>
    <mergeCell ref="H34:I34"/>
    <mergeCell ref="B35:E35"/>
    <mergeCell ref="B10:I12"/>
    <mergeCell ref="B69:R70"/>
    <mergeCell ref="D73:H75"/>
    <mergeCell ref="L73:P75"/>
    <mergeCell ref="D79:H81"/>
    <mergeCell ref="L79:P81"/>
    <mergeCell ref="B47:E47"/>
    <mergeCell ref="B56:E56"/>
    <mergeCell ref="F47:I47"/>
    <mergeCell ref="F48:G48"/>
    <mergeCell ref="H48:I48"/>
    <mergeCell ref="F56:I56"/>
    <mergeCell ref="F57:G57"/>
    <mergeCell ref="H57:I57"/>
    <mergeCell ref="H51:I51"/>
    <mergeCell ref="B52:E52"/>
    <mergeCell ref="F52:G52"/>
    <mergeCell ref="H52:I52"/>
    <mergeCell ref="H62:I62"/>
    <mergeCell ref="B59:E59"/>
    <mergeCell ref="F59:G59"/>
    <mergeCell ref="B50:E50"/>
    <mergeCell ref="B49:E49"/>
    <mergeCell ref="F49:G49"/>
  </mergeCells>
  <conditionalFormatting sqref="N30:Q30">
    <cfRule type="expression" dxfId="5" priority="1">
      <formula>N30&lt;0</formula>
    </cfRule>
    <cfRule type="expression" dxfId="4" priority="2">
      <formula>N30&gt;0</formula>
    </cfRule>
  </conditionalFormatting>
  <conditionalFormatting sqref="O66:R66">
    <cfRule type="expression" dxfId="3" priority="5">
      <formula>O66&gt;O67</formula>
    </cfRule>
  </conditionalFormatting>
  <dataValidations count="1">
    <dataValidation type="list" allowBlank="1" showInputMessage="1" showErrorMessage="1" sqref="B10" xr:uid="{26DD1F5B-DFD6-4D50-87EE-01998AA00CA3}">
      <formula1>$T$33:$T$35</formula1>
    </dataValidation>
  </dataValidations>
  <hyperlinks>
    <hyperlink ref="D79" location="'2. Program Setup'!A1" display="Program Setup" xr:uid="{C48C16A5-DBDF-4770-856D-2907CD07B0AF}"/>
    <hyperlink ref="L73" location="'4. Assumptions &amp; Budget'!A1" display="'4. Assumptions &amp; Budget'!A1" xr:uid="{AAD6F4A1-8597-4615-8BC4-74450727807B}"/>
    <hyperlink ref="D73" location="'1. Welcome and Instructions'!A1" display="Welcome and Instructions" xr:uid="{F463E815-D395-4014-8EA6-3CAA3F7D35E0}"/>
    <hyperlink ref="L73:P75" location="'3. Program Budget Summary'!A1" display="Program Budget Summary" xr:uid="{EFA72B76-9D72-4A50-B9A5-73E8CD08A56B}"/>
    <hyperlink ref="L79:M79" location="'6. Braided Funding Budget'!A1" display="Braided Funding Budget" xr:uid="{01FF0C9B-CCE1-4224-BE95-1B2D27132DE8}"/>
    <hyperlink ref="L79:P81" location="'5. Braided Funding Budget'!A1" display="'5. Braided Funding Budget'!A1" xr:uid="{10FBE0F7-3090-4656-982C-FE835B17D0AE}"/>
  </hyperlinks>
  <pageMargins left="0.7" right="0.7" top="0.75" bottom="0.75" header="0.3" footer="0.3"/>
  <pageSetup scale="5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3E2B0-E513-488D-B8F6-4F965DA7A919}">
  <sheetPr>
    <pageSetUpPr fitToPage="1"/>
  </sheetPr>
  <dimension ref="A2:CI144"/>
  <sheetViews>
    <sheetView showGridLines="0" topLeftCell="A7" zoomScale="90" zoomScaleNormal="90" zoomScaleSheetLayoutView="86" workbookViewId="0">
      <selection activeCell="M34" sqref="M34"/>
    </sheetView>
  </sheetViews>
  <sheetFormatPr defaultColWidth="8.7109375" defaultRowHeight="15.95"/>
  <cols>
    <col min="1" max="1" width="8.7109375" style="138"/>
    <col min="2" max="3" width="17.7109375" style="138" customWidth="1"/>
    <col min="4" max="4" width="16.7109375" style="138" customWidth="1"/>
    <col min="5" max="12" width="16.7109375" style="138" hidden="1" customWidth="1"/>
    <col min="13" max="16" width="16.7109375" style="138" customWidth="1"/>
    <col min="17" max="17" width="16.7109375" style="138" hidden="1" customWidth="1"/>
    <col min="18" max="27" width="16.7109375" style="138" customWidth="1"/>
    <col min="50" max="50" width="8.7109375" style="138"/>
    <col min="51" max="51" width="8.7109375" style="138" customWidth="1"/>
    <col min="74" max="74" width="8.7109375" style="138" customWidth="1"/>
    <col min="75" max="83" width="17.7109375" style="164" customWidth="1"/>
    <col min="84" max="84" width="17.7109375" style="164" hidden="1" customWidth="1"/>
    <col min="85" max="87" width="17.7109375" style="164" customWidth="1"/>
    <col min="88" max="90" width="17.7109375" style="138" customWidth="1"/>
    <col min="91" max="92" width="8.7109375" style="138" customWidth="1"/>
    <col min="93" max="16384" width="8.7109375" style="138"/>
  </cols>
  <sheetData>
    <row r="2" spans="1:87" ht="43.5" customHeight="1">
      <c r="B2" s="706" t="s">
        <v>232</v>
      </c>
      <c r="C2" s="706"/>
      <c r="D2" s="706"/>
      <c r="E2" s="706"/>
      <c r="F2" s="706"/>
      <c r="G2" s="706"/>
      <c r="H2" s="706"/>
      <c r="I2" s="706"/>
      <c r="J2" s="706"/>
      <c r="K2" s="706"/>
      <c r="L2" s="706"/>
      <c r="M2" s="706"/>
      <c r="N2" s="706"/>
      <c r="O2" s="706"/>
      <c r="P2" s="706"/>
      <c r="Q2" s="706"/>
      <c r="R2" s="706"/>
      <c r="S2" s="706"/>
      <c r="T2" s="706"/>
      <c r="U2" s="706"/>
      <c r="V2" s="706"/>
      <c r="W2" s="706"/>
      <c r="X2" s="706"/>
      <c r="Y2" s="706"/>
      <c r="Z2" s="706"/>
      <c r="AA2" s="706"/>
    </row>
    <row r="3" spans="1:87" ht="14.45" customHeight="1">
      <c r="B3" s="139"/>
      <c r="C3" s="139"/>
      <c r="D3" s="139"/>
      <c r="E3" s="139"/>
      <c r="F3" s="139"/>
      <c r="G3" s="139"/>
      <c r="H3" s="139"/>
    </row>
    <row r="4" spans="1:87" ht="57.75" customHeight="1">
      <c r="B4" s="534" t="s">
        <v>233</v>
      </c>
      <c r="C4" s="534"/>
      <c r="D4" s="534"/>
      <c r="E4" s="534"/>
      <c r="F4" s="534"/>
      <c r="G4" s="534"/>
      <c r="H4" s="534"/>
      <c r="I4" s="534"/>
      <c r="J4" s="534"/>
      <c r="K4" s="534"/>
      <c r="L4" s="534"/>
      <c r="M4" s="534"/>
      <c r="N4" s="534"/>
      <c r="O4" s="534"/>
      <c r="P4" s="534"/>
      <c r="Q4" s="534"/>
      <c r="R4" s="534"/>
      <c r="S4" s="534"/>
      <c r="T4" s="534"/>
      <c r="U4" s="534"/>
      <c r="V4" s="534"/>
      <c r="W4" s="534"/>
      <c r="X4" s="534"/>
      <c r="Y4" s="534"/>
      <c r="Z4" s="534"/>
      <c r="AA4" s="534"/>
      <c r="AY4" s="140"/>
    </row>
    <row r="5" spans="1:87" ht="14.45" customHeight="1">
      <c r="F5" s="140"/>
      <c r="AY5" s="140"/>
    </row>
    <row r="6" spans="1:87" ht="0.95" customHeight="1">
      <c r="B6" s="707"/>
      <c r="C6" s="707"/>
      <c r="D6" s="707"/>
      <c r="E6" s="707"/>
      <c r="F6" s="707"/>
      <c r="G6" s="707"/>
      <c r="H6" s="707"/>
      <c r="I6" s="707"/>
      <c r="J6" s="707"/>
      <c r="K6" s="707"/>
      <c r="L6" s="707"/>
      <c r="M6" s="707"/>
      <c r="N6" s="707"/>
      <c r="O6" s="707"/>
      <c r="P6" s="707"/>
      <c r="Q6" s="707"/>
      <c r="R6" s="707"/>
      <c r="S6" s="707"/>
      <c r="T6" s="707"/>
      <c r="U6" s="707"/>
      <c r="V6" s="707"/>
      <c r="W6" s="707"/>
      <c r="X6" s="707"/>
      <c r="Y6" s="707"/>
      <c r="Z6" s="707"/>
      <c r="AA6" s="707"/>
      <c r="AY6" s="140"/>
    </row>
    <row r="7" spans="1:87" ht="54.75" customHeight="1">
      <c r="J7" s="158"/>
      <c r="K7" s="164"/>
      <c r="L7" s="164"/>
      <c r="M7" s="164"/>
      <c r="N7" s="164"/>
      <c r="O7" s="164"/>
      <c r="P7" s="164"/>
      <c r="Q7" s="164"/>
      <c r="R7" s="164"/>
      <c r="S7" s="164"/>
      <c r="T7" s="164"/>
      <c r="U7" s="164"/>
      <c r="AY7" s="140"/>
      <c r="BW7" s="158"/>
      <c r="BX7" s="138"/>
      <c r="BY7" s="138"/>
      <c r="BZ7" s="138"/>
      <c r="CA7" s="138"/>
      <c r="CB7" s="138"/>
      <c r="CC7" s="138"/>
      <c r="CD7" s="138"/>
      <c r="CE7" s="138"/>
      <c r="CF7" s="138"/>
      <c r="CG7" s="138"/>
      <c r="CH7" s="138"/>
      <c r="CI7" s="138"/>
    </row>
    <row r="8" spans="1:87" s="141" customFormat="1" ht="18" customHeight="1">
      <c r="A8" s="138"/>
      <c r="B8" s="708" t="s">
        <v>234</v>
      </c>
      <c r="C8" s="708"/>
      <c r="D8" s="708"/>
      <c r="E8" s="708"/>
      <c r="F8" s="708"/>
      <c r="G8" s="708"/>
      <c r="H8" s="708"/>
      <c r="I8" s="708"/>
      <c r="J8" s="708"/>
      <c r="K8" s="708"/>
      <c r="L8" s="708"/>
      <c r="M8" s="708"/>
      <c r="N8" s="708"/>
      <c r="O8" s="708"/>
      <c r="P8" s="708"/>
      <c r="Q8" s="523" t="s">
        <v>235</v>
      </c>
      <c r="R8" s="523"/>
      <c r="S8" s="523"/>
      <c r="T8" s="523"/>
      <c r="U8" s="523"/>
      <c r="V8" s="523"/>
      <c r="W8" s="523"/>
      <c r="X8" s="523"/>
      <c r="Y8" s="523"/>
      <c r="Z8" s="523"/>
      <c r="AA8" s="523"/>
      <c r="AX8" s="138"/>
    </row>
    <row r="9" spans="1:87" ht="18" customHeight="1">
      <c r="B9" s="708"/>
      <c r="C9" s="708"/>
      <c r="D9" s="708"/>
      <c r="E9" s="708"/>
      <c r="F9" s="708"/>
      <c r="G9" s="708"/>
      <c r="H9" s="708"/>
      <c r="I9" s="708"/>
      <c r="J9" s="708"/>
      <c r="K9" s="708"/>
      <c r="L9" s="708"/>
      <c r="M9" s="708"/>
      <c r="N9" s="708"/>
      <c r="O9" s="708"/>
      <c r="P9" s="708"/>
      <c r="Q9" s="523"/>
      <c r="R9" s="523"/>
      <c r="S9" s="523"/>
      <c r="T9" s="523"/>
      <c r="U9" s="523"/>
      <c r="V9" s="523"/>
      <c r="W9" s="523"/>
      <c r="X9" s="523"/>
      <c r="Y9" s="523"/>
      <c r="Z9" s="523"/>
      <c r="AA9" s="523"/>
      <c r="BW9" s="138"/>
      <c r="BX9" s="138"/>
      <c r="BY9" s="138"/>
      <c r="BZ9" s="138"/>
      <c r="CA9" s="138"/>
      <c r="CB9" s="138"/>
      <c r="CC9" s="138"/>
      <c r="CD9" s="138"/>
      <c r="CE9" s="138"/>
      <c r="CF9" s="138"/>
      <c r="CG9" s="138"/>
      <c r="CH9" s="138"/>
      <c r="CI9" s="138"/>
    </row>
    <row r="10" spans="1:87" ht="18" customHeight="1">
      <c r="B10" s="688" t="s">
        <v>236</v>
      </c>
      <c r="C10" s="689"/>
      <c r="D10" s="692" t="s">
        <v>138</v>
      </c>
      <c r="E10" s="694" t="s">
        <v>199</v>
      </c>
      <c r="F10" s="694" t="s">
        <v>237</v>
      </c>
      <c r="G10" s="694" t="s">
        <v>238</v>
      </c>
      <c r="H10" s="694" t="s">
        <v>239</v>
      </c>
      <c r="I10" s="700" t="s">
        <v>240</v>
      </c>
      <c r="J10" s="702" t="s">
        <v>241</v>
      </c>
      <c r="K10" s="700" t="s">
        <v>242</v>
      </c>
      <c r="L10" s="704" t="s">
        <v>243</v>
      </c>
      <c r="M10" s="696" t="s">
        <v>244</v>
      </c>
      <c r="N10" s="696" t="s">
        <v>245</v>
      </c>
      <c r="O10" s="696" t="s">
        <v>246</v>
      </c>
      <c r="P10" s="696" t="s">
        <v>247</v>
      </c>
      <c r="Q10" s="704" t="s">
        <v>248</v>
      </c>
      <c r="R10" s="686" t="s">
        <v>249</v>
      </c>
      <c r="S10" s="686" t="s">
        <v>250</v>
      </c>
      <c r="T10" s="686" t="s">
        <v>251</v>
      </c>
      <c r="U10" s="686" t="s">
        <v>130</v>
      </c>
      <c r="V10" s="686" t="s">
        <v>252</v>
      </c>
      <c r="W10" s="686" t="s">
        <v>253</v>
      </c>
      <c r="X10" s="686"/>
      <c r="Y10" s="686"/>
      <c r="Z10" s="686"/>
      <c r="AA10" s="686"/>
      <c r="BW10" s="138"/>
      <c r="BX10" s="138"/>
      <c r="BY10" s="138"/>
      <c r="BZ10" s="138"/>
      <c r="CA10" s="138"/>
      <c r="CB10" s="138"/>
      <c r="CC10" s="138"/>
      <c r="CD10" s="138"/>
      <c r="CE10" s="138"/>
      <c r="CF10" s="138"/>
      <c r="CG10" s="138"/>
      <c r="CH10" s="138"/>
      <c r="CI10" s="138"/>
    </row>
    <row r="11" spans="1:87" ht="18" customHeight="1">
      <c r="B11" s="690"/>
      <c r="C11" s="691"/>
      <c r="D11" s="693"/>
      <c r="E11" s="695"/>
      <c r="F11" s="695"/>
      <c r="G11" s="695"/>
      <c r="H11" s="695"/>
      <c r="I11" s="701"/>
      <c r="J11" s="703"/>
      <c r="K11" s="701"/>
      <c r="L11" s="705"/>
      <c r="M11" s="697"/>
      <c r="N11" s="697"/>
      <c r="O11" s="697"/>
      <c r="P11" s="697"/>
      <c r="Q11" s="705"/>
      <c r="R11" s="687"/>
      <c r="S11" s="687"/>
      <c r="T11" s="687"/>
      <c r="U11" s="687"/>
      <c r="V11" s="687"/>
      <c r="W11" s="687"/>
      <c r="X11" s="687"/>
      <c r="Y11" s="687"/>
      <c r="Z11" s="687"/>
      <c r="AA11" s="687"/>
      <c r="AY11" s="143"/>
      <c r="BW11" s="138"/>
      <c r="BX11" s="138"/>
      <c r="BY11" s="138"/>
      <c r="BZ11" s="138"/>
      <c r="CA11" s="138"/>
      <c r="CB11" s="138"/>
      <c r="CC11" s="138"/>
      <c r="CD11" s="138"/>
      <c r="CE11" s="138"/>
      <c r="CF11" s="138"/>
      <c r="CG11" s="138"/>
      <c r="CH11" s="138"/>
      <c r="CI11" s="138"/>
    </row>
    <row r="12" spans="1:87" ht="18" customHeight="1">
      <c r="B12" s="698" t="str">
        <f>IF('6. Quick Program Budget'!B18="","",'6. Quick Program Budget'!B18)</f>
        <v/>
      </c>
      <c r="C12" s="699"/>
      <c r="D12" s="340" t="str">
        <f>IFERROR(IF(B12="","",'6. Quick Program Budget'!D18*'6. Quick Program Budget'!G18*('6. Quick Program Budget'!$F$12/12)),)</f>
        <v/>
      </c>
      <c r="E12" s="341">
        <f t="shared" ref="E12:E17" si="0">IFERROR(D12/D$36,)</f>
        <v>0</v>
      </c>
      <c r="F12" s="340" t="str">
        <f>IF('6. Quick Program Budget'!$L$37&lt;0,$F$36*E12,D12)</f>
        <v/>
      </c>
      <c r="G12" s="340">
        <f t="shared" ref="G12:G17" si="1">IFERROR(D12-F12,)</f>
        <v>0</v>
      </c>
      <c r="H12" s="340">
        <f t="shared" ref="H12:H17" si="2">IFERROR(D12-F12-Q12,)</f>
        <v>0</v>
      </c>
      <c r="I12" s="342">
        <f t="shared" ref="I12:I17" si="3">IF(H12&gt;0,H12/H$36,0)</f>
        <v>0</v>
      </c>
      <c r="J12" s="340" t="str">
        <f t="shared" ref="J12:J17" si="4">IF(B12="","",I12*H$37*-1)</f>
        <v/>
      </c>
      <c r="K12" s="340" t="str">
        <f t="shared" ref="K12:K17" si="5">IF(B12="","",D12-F12-Q12-J12)</f>
        <v/>
      </c>
      <c r="L12" s="341" t="str">
        <f t="shared" ref="L12:L17" si="6">IF(B12="","",(D12-K12)/D12)</f>
        <v/>
      </c>
      <c r="M12" s="340" t="str">
        <f t="shared" ref="M12:M17" si="7">IF(B12="","",IFERROR(IF(L12&gt;1,F12+J12+K12,F12+J12),""))</f>
        <v/>
      </c>
      <c r="N12" s="340" t="str">
        <f t="shared" ref="N12:N17" si="8">IF(B12="","",Q13)</f>
        <v/>
      </c>
      <c r="O12" s="340" t="str">
        <f>IF(B12="","",IFERROR(D12-Q13-M12,""))</f>
        <v/>
      </c>
      <c r="P12" s="341" t="str">
        <f t="shared" ref="P12:P17" si="9">IF(B12="","",IFERROR(IF(L12&gt;1,1,L12),))</f>
        <v/>
      </c>
      <c r="Q12" s="340">
        <f t="shared" ref="Q12:Q17" si="10">SUM(R12:AA12)</f>
        <v>0</v>
      </c>
      <c r="R12" s="343"/>
      <c r="S12" s="343"/>
      <c r="T12" s="343"/>
      <c r="U12" s="343"/>
      <c r="V12" s="343"/>
      <c r="W12" s="343"/>
      <c r="X12" s="343"/>
      <c r="Y12" s="343"/>
      <c r="Z12" s="343"/>
      <c r="AA12" s="343"/>
      <c r="AY12" s="140"/>
      <c r="BW12" s="138"/>
      <c r="BX12" s="138"/>
      <c r="BY12" s="138"/>
      <c r="BZ12" s="138"/>
      <c r="CA12" s="138"/>
      <c r="CB12" s="138"/>
      <c r="CC12" s="138"/>
      <c r="CD12" s="138"/>
      <c r="CE12" s="138"/>
      <c r="CF12" s="138"/>
      <c r="CG12" s="138"/>
      <c r="CH12" s="138"/>
      <c r="CI12" s="138"/>
    </row>
    <row r="13" spans="1:87" ht="18" customHeight="1">
      <c r="B13" s="698" t="str">
        <f>IF('6. Quick Program Budget'!B19="","",'6. Quick Program Budget'!B19)</f>
        <v/>
      </c>
      <c r="C13" s="699"/>
      <c r="D13" s="340" t="str">
        <f>IFERROR(IF(B13="","",'6. Quick Program Budget'!D19*'6. Quick Program Budget'!G19*('6. Quick Program Budget'!$F$12/12)),)</f>
        <v/>
      </c>
      <c r="E13" s="341">
        <f t="shared" si="0"/>
        <v>0</v>
      </c>
      <c r="F13" s="340" t="str">
        <f>IF('6. Quick Program Budget'!$L$37&lt;0,$F$36*E13,D13)</f>
        <v/>
      </c>
      <c r="G13" s="340">
        <f t="shared" si="1"/>
        <v>0</v>
      </c>
      <c r="H13" s="340">
        <f t="shared" si="2"/>
        <v>0</v>
      </c>
      <c r="I13" s="342">
        <f t="shared" si="3"/>
        <v>0</v>
      </c>
      <c r="J13" s="340" t="str">
        <f t="shared" si="4"/>
        <v/>
      </c>
      <c r="K13" s="340" t="str">
        <f t="shared" si="5"/>
        <v/>
      </c>
      <c r="L13" s="341" t="str">
        <f t="shared" si="6"/>
        <v/>
      </c>
      <c r="M13" s="340" t="str">
        <f t="shared" si="7"/>
        <v/>
      </c>
      <c r="N13" s="340" t="str">
        <f t="shared" si="8"/>
        <v/>
      </c>
      <c r="O13" s="340" t="str">
        <f t="shared" ref="O13:O17" si="11">IF(B13="","",IFERROR(D13-Q14-M13,""))</f>
        <v/>
      </c>
      <c r="P13" s="341" t="str">
        <f t="shared" si="9"/>
        <v/>
      </c>
      <c r="Q13" s="340">
        <f t="shared" si="10"/>
        <v>0</v>
      </c>
      <c r="R13" s="343"/>
      <c r="S13" s="343"/>
      <c r="T13" s="343"/>
      <c r="U13" s="343"/>
      <c r="V13" s="343"/>
      <c r="W13" s="343"/>
      <c r="X13" s="343"/>
      <c r="Y13" s="343"/>
      <c r="Z13" s="343"/>
      <c r="AA13" s="343"/>
      <c r="AY13" s="140"/>
      <c r="BW13" s="138"/>
      <c r="BX13" s="138"/>
      <c r="BY13" s="138"/>
      <c r="BZ13" s="138"/>
      <c r="CA13" s="138"/>
      <c r="CB13" s="138"/>
      <c r="CC13" s="138"/>
      <c r="CD13" s="138"/>
      <c r="CE13" s="138"/>
      <c r="CF13" s="138"/>
      <c r="CG13" s="138"/>
      <c r="CH13" s="138"/>
      <c r="CI13" s="138"/>
    </row>
    <row r="14" spans="1:87" ht="18" customHeight="1">
      <c r="A14" s="141"/>
      <c r="B14" s="698" t="str">
        <f>IF('6. Quick Program Budget'!B20="","",'6. Quick Program Budget'!B20)</f>
        <v/>
      </c>
      <c r="C14" s="699"/>
      <c r="D14" s="340" t="str">
        <f>IFERROR(IF(B14="","",'6. Quick Program Budget'!D20*'6. Quick Program Budget'!G20*('6. Quick Program Budget'!$F$12/12)),)</f>
        <v/>
      </c>
      <c r="E14" s="341">
        <f t="shared" si="0"/>
        <v>0</v>
      </c>
      <c r="F14" s="340" t="str">
        <f>IF('6. Quick Program Budget'!$L$37&lt;0,$F$36*E14,D14)</f>
        <v/>
      </c>
      <c r="G14" s="340">
        <f t="shared" si="1"/>
        <v>0</v>
      </c>
      <c r="H14" s="340">
        <f t="shared" si="2"/>
        <v>0</v>
      </c>
      <c r="I14" s="342">
        <f t="shared" si="3"/>
        <v>0</v>
      </c>
      <c r="J14" s="340" t="str">
        <f t="shared" si="4"/>
        <v/>
      </c>
      <c r="K14" s="340" t="str">
        <f t="shared" si="5"/>
        <v/>
      </c>
      <c r="L14" s="341" t="str">
        <f t="shared" si="6"/>
        <v/>
      </c>
      <c r="M14" s="340" t="str">
        <f t="shared" si="7"/>
        <v/>
      </c>
      <c r="N14" s="340" t="str">
        <f t="shared" si="8"/>
        <v/>
      </c>
      <c r="O14" s="340" t="str">
        <f t="shared" si="11"/>
        <v/>
      </c>
      <c r="P14" s="341" t="str">
        <f t="shared" si="9"/>
        <v/>
      </c>
      <c r="Q14" s="340">
        <f>SUM(R14:AA14)</f>
        <v>0</v>
      </c>
      <c r="R14" s="343"/>
      <c r="S14" s="343"/>
      <c r="T14" s="343"/>
      <c r="U14" s="343"/>
      <c r="V14" s="343"/>
      <c r="W14" s="343"/>
      <c r="X14" s="343"/>
      <c r="Y14" s="343"/>
      <c r="Z14" s="343"/>
      <c r="AA14" s="343"/>
      <c r="AX14" s="141"/>
      <c r="AY14" s="140"/>
      <c r="BW14" s="138"/>
      <c r="BX14" s="138"/>
      <c r="BY14" s="138"/>
      <c r="BZ14" s="138"/>
      <c r="CA14" s="138"/>
      <c r="CB14" s="138"/>
      <c r="CC14" s="138"/>
      <c r="CD14" s="138"/>
      <c r="CE14" s="138"/>
      <c r="CF14" s="138"/>
      <c r="CG14" s="138"/>
      <c r="CH14" s="138"/>
      <c r="CI14" s="138"/>
    </row>
    <row r="15" spans="1:87" ht="18" customHeight="1">
      <c r="B15" s="698" t="str">
        <f>IF('6. Quick Program Budget'!B21="","",'6. Quick Program Budget'!B21)</f>
        <v/>
      </c>
      <c r="C15" s="699"/>
      <c r="D15" s="340" t="str">
        <f>IFERROR(IF(B15="","",'6. Quick Program Budget'!D21*'6. Quick Program Budget'!G21*('6. Quick Program Budget'!$F$12/12)),)</f>
        <v/>
      </c>
      <c r="E15" s="341">
        <f t="shared" si="0"/>
        <v>0</v>
      </c>
      <c r="F15" s="340" t="str">
        <f>IF('6. Quick Program Budget'!$L$37&lt;0,$F$36*E15,D15)</f>
        <v/>
      </c>
      <c r="G15" s="340">
        <f t="shared" si="1"/>
        <v>0</v>
      </c>
      <c r="H15" s="340">
        <f t="shared" si="2"/>
        <v>0</v>
      </c>
      <c r="I15" s="342">
        <f t="shared" si="3"/>
        <v>0</v>
      </c>
      <c r="J15" s="340" t="str">
        <f t="shared" si="4"/>
        <v/>
      </c>
      <c r="K15" s="340" t="str">
        <f t="shared" si="5"/>
        <v/>
      </c>
      <c r="L15" s="341" t="str">
        <f t="shared" si="6"/>
        <v/>
      </c>
      <c r="M15" s="340" t="str">
        <f t="shared" si="7"/>
        <v/>
      </c>
      <c r="N15" s="340" t="str">
        <f t="shared" si="8"/>
        <v/>
      </c>
      <c r="O15" s="340" t="str">
        <f t="shared" si="11"/>
        <v/>
      </c>
      <c r="P15" s="341" t="str">
        <f t="shared" si="9"/>
        <v/>
      </c>
      <c r="Q15" s="340">
        <f t="shared" si="10"/>
        <v>0</v>
      </c>
      <c r="R15" s="343"/>
      <c r="S15" s="343"/>
      <c r="T15" s="343"/>
      <c r="U15" s="343"/>
      <c r="V15" s="343"/>
      <c r="W15" s="343"/>
      <c r="X15" s="343"/>
      <c r="Y15" s="343"/>
      <c r="Z15" s="343"/>
      <c r="AA15" s="343"/>
      <c r="AY15" s="140"/>
      <c r="BW15" s="138"/>
      <c r="BX15" s="138"/>
      <c r="BY15" s="138"/>
      <c r="BZ15" s="138"/>
      <c r="CA15" s="138"/>
      <c r="CB15" s="138"/>
      <c r="CC15" s="138"/>
      <c r="CD15" s="138"/>
      <c r="CE15" s="138"/>
      <c r="CF15" s="138"/>
      <c r="CG15" s="138"/>
      <c r="CH15" s="138"/>
      <c r="CI15" s="138"/>
    </row>
    <row r="16" spans="1:87" ht="18" customHeight="1">
      <c r="B16" s="698" t="str">
        <f>IF('6. Quick Program Budget'!B22="","",'6. Quick Program Budget'!B22)</f>
        <v/>
      </c>
      <c r="C16" s="699"/>
      <c r="D16" s="340" t="str">
        <f>IFERROR(IF(B16="","",'6. Quick Program Budget'!D22*'6. Quick Program Budget'!G22*('6. Quick Program Budget'!$F$12/12)),)</f>
        <v/>
      </c>
      <c r="E16" s="341">
        <f t="shared" si="0"/>
        <v>0</v>
      </c>
      <c r="F16" s="340" t="str">
        <f>IF('6. Quick Program Budget'!$L$37&lt;0,$F$36*E16,D16)</f>
        <v/>
      </c>
      <c r="G16" s="340">
        <f t="shared" si="1"/>
        <v>0</v>
      </c>
      <c r="H16" s="340">
        <f t="shared" si="2"/>
        <v>0</v>
      </c>
      <c r="I16" s="342">
        <f t="shared" si="3"/>
        <v>0</v>
      </c>
      <c r="J16" s="340" t="str">
        <f t="shared" si="4"/>
        <v/>
      </c>
      <c r="K16" s="340" t="str">
        <f t="shared" si="5"/>
        <v/>
      </c>
      <c r="L16" s="341" t="str">
        <f t="shared" si="6"/>
        <v/>
      </c>
      <c r="M16" s="340" t="str">
        <f t="shared" si="7"/>
        <v/>
      </c>
      <c r="N16" s="340" t="str">
        <f t="shared" si="8"/>
        <v/>
      </c>
      <c r="O16" s="340" t="str">
        <f t="shared" si="11"/>
        <v/>
      </c>
      <c r="P16" s="341" t="str">
        <f t="shared" si="9"/>
        <v/>
      </c>
      <c r="Q16" s="340">
        <f t="shared" si="10"/>
        <v>0</v>
      </c>
      <c r="R16" s="343"/>
      <c r="S16" s="343"/>
      <c r="T16" s="343"/>
      <c r="U16" s="343"/>
      <c r="V16" s="343"/>
      <c r="W16" s="343"/>
      <c r="X16" s="343"/>
      <c r="Y16" s="343"/>
      <c r="Z16" s="343"/>
      <c r="AA16" s="343"/>
      <c r="AY16" s="140"/>
      <c r="BW16" s="138"/>
      <c r="BX16" s="138"/>
      <c r="BY16" s="138"/>
      <c r="BZ16" s="138"/>
      <c r="CA16" s="138"/>
      <c r="CB16" s="138"/>
      <c r="CC16" s="138"/>
      <c r="CD16" s="138"/>
      <c r="CE16" s="138"/>
      <c r="CF16" s="138"/>
      <c r="CG16" s="138"/>
      <c r="CH16" s="138"/>
      <c r="CI16" s="138"/>
    </row>
    <row r="17" spans="1:87" ht="18" customHeight="1">
      <c r="B17" s="698" t="str">
        <f>IF('6. Quick Program Budget'!B23="","",'6. Quick Program Budget'!B23)</f>
        <v/>
      </c>
      <c r="C17" s="699"/>
      <c r="D17" s="340" t="str">
        <f>IFERROR(IF(B17="","",'6. Quick Program Budget'!D23*'6. Quick Program Budget'!G23*('6. Quick Program Budget'!$F$12/12)),)</f>
        <v/>
      </c>
      <c r="E17" s="341">
        <f t="shared" si="0"/>
        <v>0</v>
      </c>
      <c r="F17" s="340" t="str">
        <f>IF('6. Quick Program Budget'!$L$37&lt;0,$F$36*E17,D17)</f>
        <v/>
      </c>
      <c r="G17" s="340">
        <f t="shared" si="1"/>
        <v>0</v>
      </c>
      <c r="H17" s="340">
        <f t="shared" si="2"/>
        <v>0</v>
      </c>
      <c r="I17" s="342">
        <f t="shared" si="3"/>
        <v>0</v>
      </c>
      <c r="J17" s="340" t="str">
        <f t="shared" si="4"/>
        <v/>
      </c>
      <c r="K17" s="340" t="str">
        <f t="shared" si="5"/>
        <v/>
      </c>
      <c r="L17" s="341" t="str">
        <f t="shared" si="6"/>
        <v/>
      </c>
      <c r="M17" s="340" t="str">
        <f t="shared" si="7"/>
        <v/>
      </c>
      <c r="N17" s="340" t="str">
        <f t="shared" si="8"/>
        <v/>
      </c>
      <c r="O17" s="340" t="str">
        <f t="shared" si="11"/>
        <v/>
      </c>
      <c r="P17" s="341" t="str">
        <f t="shared" si="9"/>
        <v/>
      </c>
      <c r="Q17" s="340">
        <f t="shared" si="10"/>
        <v>0</v>
      </c>
      <c r="R17" s="343"/>
      <c r="S17" s="343"/>
      <c r="T17" s="343"/>
      <c r="U17" s="343"/>
      <c r="V17" s="343"/>
      <c r="W17" s="343"/>
      <c r="X17" s="343"/>
      <c r="Y17" s="343"/>
      <c r="Z17" s="343"/>
      <c r="AA17" s="343"/>
      <c r="AY17" s="140"/>
      <c r="BW17" s="138"/>
      <c r="BX17" s="138"/>
      <c r="BY17" s="138"/>
      <c r="BZ17" s="138"/>
      <c r="CA17" s="138"/>
      <c r="CB17" s="138"/>
      <c r="CC17" s="138"/>
      <c r="CD17" s="138"/>
      <c r="CE17" s="138"/>
      <c r="CF17" s="138"/>
      <c r="CG17" s="138"/>
      <c r="CH17" s="138"/>
      <c r="CI17" s="138"/>
    </row>
    <row r="18" spans="1:87" ht="18" customHeight="1">
      <c r="B18" s="344"/>
      <c r="C18" s="345"/>
      <c r="D18" s="345"/>
      <c r="E18" s="345"/>
      <c r="F18" s="345"/>
      <c r="G18" s="345"/>
      <c r="H18" s="345"/>
      <c r="I18" s="345"/>
      <c r="J18" s="345"/>
      <c r="K18" s="345"/>
      <c r="L18" s="345"/>
      <c r="M18" s="345"/>
      <c r="N18" s="345"/>
      <c r="O18" s="345"/>
      <c r="P18" s="346"/>
      <c r="Q18" s="345"/>
      <c r="R18" s="345"/>
      <c r="S18" s="345"/>
      <c r="T18" s="345"/>
      <c r="U18" s="345"/>
      <c r="V18" s="345"/>
      <c r="W18" s="345"/>
      <c r="X18" s="345"/>
      <c r="Y18" s="345"/>
      <c r="Z18" s="345"/>
      <c r="AA18" s="347"/>
      <c r="BW18" s="138"/>
      <c r="BX18" s="138"/>
      <c r="BY18" s="138"/>
      <c r="BZ18" s="138"/>
      <c r="CA18" s="138"/>
      <c r="CB18" s="138"/>
      <c r="CC18" s="138"/>
      <c r="CD18" s="138"/>
      <c r="CE18" s="138"/>
      <c r="CF18" s="138"/>
      <c r="CG18" s="138"/>
      <c r="CH18" s="138"/>
      <c r="CI18" s="138"/>
    </row>
    <row r="19" spans="1:87" ht="18" customHeight="1">
      <c r="B19" s="348" t="s">
        <v>189</v>
      </c>
      <c r="C19" s="349"/>
      <c r="D19" s="349"/>
      <c r="E19" s="349"/>
      <c r="F19" s="349"/>
      <c r="G19" s="349"/>
      <c r="H19" s="349"/>
      <c r="I19" s="349"/>
      <c r="J19" s="349"/>
      <c r="K19" s="349"/>
      <c r="L19" s="349"/>
      <c r="M19" s="349"/>
      <c r="N19" s="349"/>
      <c r="O19" s="349"/>
      <c r="P19" s="350"/>
      <c r="Q19" s="349"/>
      <c r="R19" s="351"/>
      <c r="S19" s="352"/>
      <c r="T19" s="352"/>
      <c r="U19" s="352"/>
      <c r="V19" s="352"/>
      <c r="W19" s="352"/>
      <c r="X19" s="352"/>
      <c r="Y19" s="352"/>
      <c r="Z19" s="352"/>
      <c r="AA19" s="353"/>
      <c r="AY19" s="140"/>
      <c r="BW19" s="138"/>
      <c r="BX19" s="138"/>
      <c r="BY19" s="138"/>
      <c r="BZ19" s="138"/>
      <c r="CA19" s="138"/>
      <c r="CB19" s="138"/>
      <c r="CC19" s="138"/>
      <c r="CD19" s="138"/>
      <c r="CE19" s="138"/>
      <c r="CF19" s="138"/>
      <c r="CG19" s="138"/>
      <c r="CH19" s="138"/>
      <c r="CI19" s="138"/>
    </row>
    <row r="20" spans="1:87" ht="18" customHeight="1">
      <c r="A20" s="145"/>
      <c r="B20" s="681" t="str">
        <f>_xlfn.CONCAT(TEXT('4. Assumptions &amp; Budget'!Q36,"0%")," of Expenses")</f>
        <v>0% of Expenses</v>
      </c>
      <c r="C20" s="682"/>
      <c r="D20" s="340" t="e">
        <f>'6. Quick Program Budget'!J115</f>
        <v>#DIV/0!</v>
      </c>
      <c r="E20" s="341" t="e">
        <f>D20/D$36</f>
        <v>#DIV/0!</v>
      </c>
      <c r="F20" s="340" t="e">
        <f>IF('6. Quick Program Budget'!$L$37&lt;0,$F$36*E20,D20)</f>
        <v>#DIV/0!</v>
      </c>
      <c r="G20" s="340" t="e">
        <f>D20-F20</f>
        <v>#DIV/0!</v>
      </c>
      <c r="H20" s="340" t="e">
        <f>D20-F20-Q20</f>
        <v>#DIV/0!</v>
      </c>
      <c r="I20" s="342" t="e">
        <f>IF(H20&gt;0,H20/H$36,0)</f>
        <v>#DIV/0!</v>
      </c>
      <c r="J20" s="340" t="e">
        <f>I20*H$37*-1</f>
        <v>#DIV/0!</v>
      </c>
      <c r="K20" s="340" t="e">
        <f>D20-F20-Q20-J20</f>
        <v>#DIV/0!</v>
      </c>
      <c r="L20" s="341" t="e">
        <f>(D20-K20)/D20</f>
        <v>#DIV/0!</v>
      </c>
      <c r="M20" s="340">
        <f>IFERROR(IF(L20&gt;1,F20+J20+K20,F20+J20),0)</f>
        <v>0</v>
      </c>
      <c r="N20" s="340">
        <f>Q20</f>
        <v>0</v>
      </c>
      <c r="O20" s="340" t="e">
        <f>D20-Q20-M20</f>
        <v>#DIV/0!</v>
      </c>
      <c r="P20" s="341">
        <f>IFERROR(IF(L20&gt;1,1,L20),0)</f>
        <v>0</v>
      </c>
      <c r="Q20" s="340">
        <f>SUM(R20:AA20)</f>
        <v>0</v>
      </c>
      <c r="R20" s="354"/>
      <c r="S20" s="354"/>
      <c r="T20" s="354"/>
      <c r="U20" s="354"/>
      <c r="V20" s="354"/>
      <c r="W20" s="354"/>
      <c r="X20" s="354"/>
      <c r="Y20" s="354"/>
      <c r="Z20" s="354"/>
      <c r="AA20" s="354"/>
      <c r="AY20" s="140"/>
      <c r="BW20" s="138"/>
      <c r="BX20" s="138"/>
      <c r="BY20" s="138"/>
      <c r="BZ20" s="138"/>
      <c r="CA20" s="138"/>
      <c r="CB20" s="138"/>
      <c r="CC20" s="138"/>
      <c r="CD20" s="138"/>
      <c r="CE20" s="138"/>
      <c r="CF20" s="138"/>
      <c r="CG20" s="138"/>
      <c r="CH20" s="138"/>
      <c r="CI20" s="138"/>
    </row>
    <row r="21" spans="1:87" ht="18" customHeight="1">
      <c r="B21" s="355"/>
      <c r="C21" s="356"/>
      <c r="D21" s="356"/>
      <c r="E21" s="356"/>
      <c r="F21" s="356"/>
      <c r="G21" s="356"/>
      <c r="H21" s="356"/>
      <c r="I21" s="356"/>
      <c r="J21" s="356"/>
      <c r="K21" s="356"/>
      <c r="L21" s="356"/>
      <c r="M21" s="356"/>
      <c r="N21" s="356"/>
      <c r="O21" s="356"/>
      <c r="P21" s="357"/>
      <c r="Q21" s="356"/>
      <c r="R21" s="358"/>
      <c r="S21" s="359"/>
      <c r="T21" s="359"/>
      <c r="U21" s="359"/>
      <c r="V21" s="359"/>
      <c r="W21" s="359"/>
      <c r="X21" s="359"/>
      <c r="Y21" s="359"/>
      <c r="Z21" s="359"/>
      <c r="AA21" s="360"/>
      <c r="AY21" s="140"/>
      <c r="BW21" s="138"/>
      <c r="BX21" s="138"/>
      <c r="BY21" s="138"/>
      <c r="BZ21" s="138"/>
      <c r="CA21" s="138"/>
      <c r="CB21" s="138"/>
      <c r="CC21" s="138"/>
      <c r="CD21" s="138"/>
      <c r="CE21" s="138"/>
      <c r="CF21" s="138"/>
      <c r="CG21" s="138"/>
      <c r="CH21" s="138"/>
      <c r="CI21" s="138"/>
    </row>
    <row r="22" spans="1:87" ht="18" customHeight="1">
      <c r="B22" s="348" t="s">
        <v>191</v>
      </c>
      <c r="C22" s="349"/>
      <c r="D22" s="349"/>
      <c r="E22" s="349"/>
      <c r="F22" s="349"/>
      <c r="G22" s="349"/>
      <c r="H22" s="349"/>
      <c r="I22" s="349"/>
      <c r="J22" s="349"/>
      <c r="K22" s="349"/>
      <c r="L22" s="349"/>
      <c r="M22" s="349"/>
      <c r="N22" s="349"/>
      <c r="O22" s="349"/>
      <c r="P22" s="350"/>
      <c r="Q22" s="349"/>
      <c r="R22" s="351"/>
      <c r="S22" s="352"/>
      <c r="T22" s="352"/>
      <c r="U22" s="352"/>
      <c r="V22" s="352"/>
      <c r="W22" s="352"/>
      <c r="X22" s="352"/>
      <c r="Y22" s="352"/>
      <c r="Z22" s="352"/>
      <c r="AA22" s="353"/>
      <c r="AY22" s="140"/>
      <c r="BW22" s="138"/>
      <c r="BX22" s="138"/>
      <c r="BY22" s="138"/>
      <c r="BZ22" s="138"/>
      <c r="CA22" s="138"/>
      <c r="CB22" s="138"/>
      <c r="CC22" s="138"/>
      <c r="CD22" s="138"/>
      <c r="CE22" s="138"/>
      <c r="CF22" s="138"/>
      <c r="CG22" s="138"/>
      <c r="CH22" s="138"/>
      <c r="CI22" s="138"/>
    </row>
    <row r="23" spans="1:87" ht="18" customHeight="1">
      <c r="B23" s="681" t="s">
        <v>167</v>
      </c>
      <c r="C23" s="682"/>
      <c r="D23" s="340">
        <f>'6. Quick Program Budget'!J96</f>
        <v>0</v>
      </c>
      <c r="E23" s="341" t="e">
        <f t="shared" ref="E23:E31" si="12">D23/D$36</f>
        <v>#DIV/0!</v>
      </c>
      <c r="F23" s="340">
        <f>IF('6. Quick Program Budget'!$L$37&lt;0,$F$36*E23,D23)</f>
        <v>0</v>
      </c>
      <c r="G23" s="340">
        <f t="shared" ref="G23:G31" si="13">D23-F23</f>
        <v>0</v>
      </c>
      <c r="H23" s="340">
        <f t="shared" ref="H23:H30" si="14">D23-F23-Q23</f>
        <v>0</v>
      </c>
      <c r="I23" s="342">
        <f t="shared" ref="I23:I30" si="15">IF(H23&gt;0,H23/H$36,0)</f>
        <v>0</v>
      </c>
      <c r="J23" s="340">
        <f t="shared" ref="J23:J30" si="16">I23*H$37*-1</f>
        <v>0</v>
      </c>
      <c r="K23" s="340">
        <f t="shared" ref="K23:K31" si="17">D23-F23-Q23-J23</f>
        <v>0</v>
      </c>
      <c r="L23" s="341" t="e">
        <f t="shared" ref="L23:L31" si="18">(D23-K23)/D23</f>
        <v>#DIV/0!</v>
      </c>
      <c r="M23" s="340">
        <f t="shared" ref="M23:M31" si="19">IFERROR(IF(L23&gt;1,F23+J23+K23,F23+J23),0)</f>
        <v>0</v>
      </c>
      <c r="N23" s="340">
        <f t="shared" ref="N23:N31" si="20">Q23</f>
        <v>0</v>
      </c>
      <c r="O23" s="340">
        <f t="shared" ref="O23:O31" si="21">IFERROR(D23-Q23-M23,0)</f>
        <v>0</v>
      </c>
      <c r="P23" s="169" t="str">
        <f t="shared" ref="P23:P31" si="22">IFERROR(IF(L23&gt;1,1,L23),"")</f>
        <v/>
      </c>
      <c r="Q23" s="340">
        <f t="shared" ref="Q23:Q31" si="23">SUM(R23:AA23)</f>
        <v>0</v>
      </c>
      <c r="R23" s="354"/>
      <c r="S23" s="354"/>
      <c r="T23" s="354"/>
      <c r="U23" s="354"/>
      <c r="V23" s="354"/>
      <c r="W23" s="354"/>
      <c r="X23" s="354"/>
      <c r="Y23" s="354"/>
      <c r="Z23" s="354"/>
      <c r="AA23" s="354"/>
      <c r="AY23" s="140"/>
      <c r="BW23" s="138"/>
      <c r="BX23" s="138"/>
      <c r="BY23" s="138"/>
      <c r="BZ23" s="138"/>
      <c r="CA23" s="138"/>
      <c r="CB23" s="138"/>
      <c r="CC23" s="138"/>
      <c r="CD23" s="138"/>
      <c r="CE23" s="138"/>
      <c r="CF23" s="138"/>
      <c r="CG23" s="138"/>
      <c r="CH23" s="138"/>
      <c r="CI23" s="138"/>
    </row>
    <row r="24" spans="1:87" ht="18" customHeight="1">
      <c r="B24" s="681" t="s">
        <v>168</v>
      </c>
      <c r="C24" s="682"/>
      <c r="D24" s="340" t="e">
        <f>'6. Quick Program Budget'!J102</f>
        <v>#DIV/0!</v>
      </c>
      <c r="E24" s="341" t="e">
        <f t="shared" si="12"/>
        <v>#DIV/0!</v>
      </c>
      <c r="F24" s="340" t="e">
        <f>IF('6. Quick Program Budget'!$L$37&lt;0,$F$36*E24,D24)</f>
        <v>#DIV/0!</v>
      </c>
      <c r="G24" s="340" t="e">
        <f t="shared" si="13"/>
        <v>#DIV/0!</v>
      </c>
      <c r="H24" s="340" t="e">
        <f t="shared" si="14"/>
        <v>#DIV/0!</v>
      </c>
      <c r="I24" s="342" t="e">
        <f t="shared" si="15"/>
        <v>#DIV/0!</v>
      </c>
      <c r="J24" s="340" t="e">
        <f t="shared" si="16"/>
        <v>#DIV/0!</v>
      </c>
      <c r="K24" s="340" t="e">
        <f t="shared" si="17"/>
        <v>#DIV/0!</v>
      </c>
      <c r="L24" s="341" t="e">
        <f t="shared" si="18"/>
        <v>#DIV/0!</v>
      </c>
      <c r="M24" s="340">
        <f t="shared" si="19"/>
        <v>0</v>
      </c>
      <c r="N24" s="340">
        <f t="shared" si="20"/>
        <v>0</v>
      </c>
      <c r="O24" s="340">
        <f t="shared" si="21"/>
        <v>0</v>
      </c>
      <c r="P24" s="169" t="str">
        <f t="shared" si="22"/>
        <v/>
      </c>
      <c r="Q24" s="340">
        <f t="shared" si="23"/>
        <v>0</v>
      </c>
      <c r="R24" s="354"/>
      <c r="S24" s="354"/>
      <c r="T24" s="354"/>
      <c r="U24" s="354"/>
      <c r="V24" s="354"/>
      <c r="W24" s="354"/>
      <c r="X24" s="354"/>
      <c r="Y24" s="354"/>
      <c r="Z24" s="354"/>
      <c r="AA24" s="354"/>
      <c r="AY24" s="140"/>
      <c r="BW24" s="138"/>
      <c r="BX24" s="138"/>
      <c r="BY24" s="138"/>
      <c r="BZ24" s="138"/>
      <c r="CA24" s="138"/>
      <c r="CB24" s="138"/>
      <c r="CC24" s="138"/>
      <c r="CD24" s="138"/>
      <c r="CE24" s="138"/>
      <c r="CF24" s="138"/>
      <c r="CG24" s="138"/>
      <c r="CH24" s="138"/>
      <c r="CI24" s="138"/>
    </row>
    <row r="25" spans="1:87" ht="18" customHeight="1">
      <c r="B25" s="681" t="s">
        <v>26</v>
      </c>
      <c r="C25" s="682"/>
      <c r="D25" s="340">
        <f>'6. Quick Program Budget'!J97</f>
        <v>0</v>
      </c>
      <c r="E25" s="341" t="e">
        <f t="shared" si="12"/>
        <v>#DIV/0!</v>
      </c>
      <c r="F25" s="340">
        <f>IF('6. Quick Program Budget'!$L$37&lt;0,$F$36*E25,D25)</f>
        <v>0</v>
      </c>
      <c r="G25" s="340">
        <f t="shared" si="13"/>
        <v>0</v>
      </c>
      <c r="H25" s="340">
        <f t="shared" si="14"/>
        <v>0</v>
      </c>
      <c r="I25" s="342">
        <f t="shared" si="15"/>
        <v>0</v>
      </c>
      <c r="J25" s="340">
        <f t="shared" si="16"/>
        <v>0</v>
      </c>
      <c r="K25" s="340">
        <f t="shared" si="17"/>
        <v>0</v>
      </c>
      <c r="L25" s="341" t="e">
        <f t="shared" si="18"/>
        <v>#DIV/0!</v>
      </c>
      <c r="M25" s="340">
        <f t="shared" si="19"/>
        <v>0</v>
      </c>
      <c r="N25" s="340">
        <f t="shared" si="20"/>
        <v>0</v>
      </c>
      <c r="O25" s="340">
        <f t="shared" si="21"/>
        <v>0</v>
      </c>
      <c r="P25" s="169" t="str">
        <f t="shared" si="22"/>
        <v/>
      </c>
      <c r="Q25" s="340">
        <f t="shared" si="23"/>
        <v>0</v>
      </c>
      <c r="R25" s="354"/>
      <c r="S25" s="354"/>
      <c r="T25" s="354"/>
      <c r="U25" s="354"/>
      <c r="V25" s="354"/>
      <c r="W25" s="354"/>
      <c r="X25" s="354"/>
      <c r="Y25" s="354"/>
      <c r="Z25" s="354"/>
      <c r="AA25" s="354"/>
      <c r="AY25" s="140"/>
      <c r="BW25" s="138"/>
      <c r="BX25" s="138"/>
      <c r="BY25" s="138"/>
      <c r="BZ25" s="138"/>
      <c r="CA25" s="138"/>
      <c r="CB25" s="138"/>
      <c r="CC25" s="138"/>
      <c r="CD25" s="138"/>
      <c r="CE25" s="138"/>
      <c r="CF25" s="138"/>
      <c r="CG25" s="138"/>
      <c r="CH25" s="138"/>
      <c r="CI25" s="138"/>
    </row>
    <row r="26" spans="1:87" ht="18" customHeight="1">
      <c r="B26" s="681" t="s">
        <v>193</v>
      </c>
      <c r="C26" s="682"/>
      <c r="D26" s="340" t="e">
        <f>'6. Quick Program Budget'!J104</f>
        <v>#DIV/0!</v>
      </c>
      <c r="E26" s="341" t="e">
        <f t="shared" si="12"/>
        <v>#DIV/0!</v>
      </c>
      <c r="F26" s="340" t="e">
        <f>IF('6. Quick Program Budget'!$L$37&lt;0,$F$36*E26,D26)</f>
        <v>#DIV/0!</v>
      </c>
      <c r="G26" s="340" t="e">
        <f t="shared" si="13"/>
        <v>#DIV/0!</v>
      </c>
      <c r="H26" s="340" t="e">
        <f t="shared" si="14"/>
        <v>#DIV/0!</v>
      </c>
      <c r="I26" s="342" t="e">
        <f t="shared" si="15"/>
        <v>#DIV/0!</v>
      </c>
      <c r="J26" s="340" t="e">
        <f t="shared" si="16"/>
        <v>#DIV/0!</v>
      </c>
      <c r="K26" s="340" t="e">
        <f t="shared" si="17"/>
        <v>#DIV/0!</v>
      </c>
      <c r="L26" s="341" t="e">
        <f t="shared" si="18"/>
        <v>#DIV/0!</v>
      </c>
      <c r="M26" s="340">
        <f t="shared" si="19"/>
        <v>0</v>
      </c>
      <c r="N26" s="340">
        <f t="shared" si="20"/>
        <v>0</v>
      </c>
      <c r="O26" s="340">
        <f t="shared" si="21"/>
        <v>0</v>
      </c>
      <c r="P26" s="169" t="str">
        <f t="shared" si="22"/>
        <v/>
      </c>
      <c r="Q26" s="340">
        <f t="shared" si="23"/>
        <v>0</v>
      </c>
      <c r="R26" s="354"/>
      <c r="S26" s="354"/>
      <c r="T26" s="354"/>
      <c r="U26" s="354"/>
      <c r="V26" s="354"/>
      <c r="W26" s="354"/>
      <c r="X26" s="354"/>
      <c r="Y26" s="354"/>
      <c r="Z26" s="354"/>
      <c r="AA26" s="354"/>
      <c r="AY26" s="140"/>
      <c r="BW26" s="138"/>
      <c r="BX26" s="138"/>
      <c r="BY26" s="138"/>
      <c r="BZ26" s="138"/>
      <c r="CA26" s="138"/>
      <c r="CB26" s="138"/>
      <c r="CC26" s="138"/>
      <c r="CD26" s="138"/>
      <c r="CE26" s="138"/>
      <c r="CF26" s="138"/>
      <c r="CG26" s="138"/>
      <c r="CH26" s="138"/>
      <c r="CI26" s="138"/>
    </row>
    <row r="27" spans="1:87" ht="18" customHeight="1">
      <c r="B27" s="681" t="s">
        <v>46</v>
      </c>
      <c r="C27" s="682"/>
      <c r="D27" s="340" t="e">
        <f>'6. Quick Program Budget'!J103</f>
        <v>#DIV/0!</v>
      </c>
      <c r="E27" s="341" t="e">
        <f t="shared" si="12"/>
        <v>#DIV/0!</v>
      </c>
      <c r="F27" s="340" t="e">
        <f>IF('6. Quick Program Budget'!$L$37&lt;0,$F$36*E27,D27)</f>
        <v>#DIV/0!</v>
      </c>
      <c r="G27" s="340" t="e">
        <f t="shared" si="13"/>
        <v>#DIV/0!</v>
      </c>
      <c r="H27" s="340" t="e">
        <f t="shared" si="14"/>
        <v>#DIV/0!</v>
      </c>
      <c r="I27" s="342" t="e">
        <f t="shared" si="15"/>
        <v>#DIV/0!</v>
      </c>
      <c r="J27" s="340" t="e">
        <f t="shared" si="16"/>
        <v>#DIV/0!</v>
      </c>
      <c r="K27" s="340" t="e">
        <f t="shared" si="17"/>
        <v>#DIV/0!</v>
      </c>
      <c r="L27" s="341" t="e">
        <f t="shared" si="18"/>
        <v>#DIV/0!</v>
      </c>
      <c r="M27" s="340">
        <f t="shared" si="19"/>
        <v>0</v>
      </c>
      <c r="N27" s="340">
        <f t="shared" si="20"/>
        <v>0</v>
      </c>
      <c r="O27" s="340">
        <f t="shared" si="21"/>
        <v>0</v>
      </c>
      <c r="P27" s="169" t="str">
        <f t="shared" si="22"/>
        <v/>
      </c>
      <c r="Q27" s="340">
        <f t="shared" si="23"/>
        <v>0</v>
      </c>
      <c r="R27" s="354"/>
      <c r="S27" s="354"/>
      <c r="T27" s="354"/>
      <c r="U27" s="354"/>
      <c r="V27" s="354"/>
      <c r="W27" s="354"/>
      <c r="X27" s="354"/>
      <c r="Y27" s="354"/>
      <c r="Z27" s="354"/>
      <c r="AA27" s="354"/>
      <c r="AY27" s="140"/>
      <c r="BW27" s="138"/>
      <c r="BX27" s="138"/>
      <c r="BY27" s="138"/>
      <c r="BZ27" s="138"/>
      <c r="CA27" s="138"/>
      <c r="CB27" s="138"/>
      <c r="CC27" s="138"/>
      <c r="CD27" s="138"/>
      <c r="CE27" s="138"/>
      <c r="CF27" s="138"/>
      <c r="CG27" s="138"/>
      <c r="CH27" s="138"/>
      <c r="CI27" s="138"/>
    </row>
    <row r="28" spans="1:87" ht="18" customHeight="1">
      <c r="B28" s="681" t="s">
        <v>169</v>
      </c>
      <c r="C28" s="682"/>
      <c r="D28" s="340" t="e">
        <f>'6. Quick Program Budget'!J105</f>
        <v>#DIV/0!</v>
      </c>
      <c r="E28" s="341" t="e">
        <f t="shared" si="12"/>
        <v>#DIV/0!</v>
      </c>
      <c r="F28" s="340" t="e">
        <f>IF('6. Quick Program Budget'!$L$37&lt;0,$F$36*E28,D28)</f>
        <v>#DIV/0!</v>
      </c>
      <c r="G28" s="340" t="e">
        <f t="shared" si="13"/>
        <v>#DIV/0!</v>
      </c>
      <c r="H28" s="340" t="e">
        <f t="shared" si="14"/>
        <v>#DIV/0!</v>
      </c>
      <c r="I28" s="342" t="e">
        <f t="shared" si="15"/>
        <v>#DIV/0!</v>
      </c>
      <c r="J28" s="340" t="e">
        <f>I28*H$37*-1</f>
        <v>#DIV/0!</v>
      </c>
      <c r="K28" s="340" t="e">
        <f t="shared" si="17"/>
        <v>#DIV/0!</v>
      </c>
      <c r="L28" s="341" t="e">
        <f t="shared" si="18"/>
        <v>#DIV/0!</v>
      </c>
      <c r="M28" s="340">
        <f t="shared" si="19"/>
        <v>0</v>
      </c>
      <c r="N28" s="340">
        <f t="shared" si="20"/>
        <v>0</v>
      </c>
      <c r="O28" s="340">
        <f t="shared" si="21"/>
        <v>0</v>
      </c>
      <c r="P28" s="169" t="str">
        <f t="shared" si="22"/>
        <v/>
      </c>
      <c r="Q28" s="340">
        <f t="shared" si="23"/>
        <v>0</v>
      </c>
      <c r="R28" s="354"/>
      <c r="S28" s="354"/>
      <c r="T28" s="354"/>
      <c r="U28" s="354"/>
      <c r="V28" s="354"/>
      <c r="W28" s="354"/>
      <c r="X28" s="354"/>
      <c r="Y28" s="354"/>
      <c r="Z28" s="354"/>
      <c r="AA28" s="354"/>
      <c r="AY28" s="140"/>
      <c r="BW28" s="138"/>
      <c r="BX28" s="138"/>
      <c r="BY28" s="138"/>
      <c r="BZ28" s="138"/>
      <c r="CA28" s="138"/>
      <c r="CB28" s="138"/>
      <c r="CC28" s="138"/>
      <c r="CD28" s="138"/>
      <c r="CE28" s="138"/>
      <c r="CF28" s="138"/>
      <c r="CG28" s="138"/>
      <c r="CH28" s="138"/>
      <c r="CI28" s="138"/>
    </row>
    <row r="29" spans="1:87" ht="18" customHeight="1">
      <c r="B29" s="681" t="s">
        <v>49</v>
      </c>
      <c r="C29" s="682"/>
      <c r="D29" s="340" t="e">
        <f>'6. Quick Program Budget'!J106</f>
        <v>#DIV/0!</v>
      </c>
      <c r="E29" s="341" t="e">
        <f t="shared" si="12"/>
        <v>#DIV/0!</v>
      </c>
      <c r="F29" s="340" t="e">
        <f>IF('6. Quick Program Budget'!$L$37&lt;0,$F$36*E29,D29)</f>
        <v>#DIV/0!</v>
      </c>
      <c r="G29" s="340" t="e">
        <f t="shared" si="13"/>
        <v>#DIV/0!</v>
      </c>
      <c r="H29" s="340" t="e">
        <f t="shared" si="14"/>
        <v>#DIV/0!</v>
      </c>
      <c r="I29" s="342" t="e">
        <f t="shared" si="15"/>
        <v>#DIV/0!</v>
      </c>
      <c r="J29" s="340" t="e">
        <f t="shared" si="16"/>
        <v>#DIV/0!</v>
      </c>
      <c r="K29" s="340" t="e">
        <f t="shared" si="17"/>
        <v>#DIV/0!</v>
      </c>
      <c r="L29" s="341" t="e">
        <f t="shared" si="18"/>
        <v>#DIV/0!</v>
      </c>
      <c r="M29" s="340">
        <f t="shared" si="19"/>
        <v>0</v>
      </c>
      <c r="N29" s="340">
        <f t="shared" si="20"/>
        <v>0</v>
      </c>
      <c r="O29" s="340">
        <f t="shared" si="21"/>
        <v>0</v>
      </c>
      <c r="P29" s="169" t="str">
        <f t="shared" si="22"/>
        <v/>
      </c>
      <c r="Q29" s="340">
        <f t="shared" si="23"/>
        <v>0</v>
      </c>
      <c r="R29" s="354"/>
      <c r="S29" s="354"/>
      <c r="T29" s="354"/>
      <c r="U29" s="354"/>
      <c r="V29" s="354"/>
      <c r="W29" s="354"/>
      <c r="X29" s="354"/>
      <c r="Y29" s="354"/>
      <c r="Z29" s="354"/>
      <c r="AA29" s="354"/>
      <c r="AY29" s="140"/>
      <c r="BW29" s="138"/>
      <c r="BX29" s="138"/>
      <c r="BY29" s="138"/>
      <c r="BZ29" s="138"/>
      <c r="CA29" s="138"/>
      <c r="CB29" s="138"/>
      <c r="CC29" s="138"/>
      <c r="CD29" s="138"/>
      <c r="CE29" s="138"/>
      <c r="CF29" s="138"/>
      <c r="CG29" s="138"/>
      <c r="CH29" s="138"/>
      <c r="CI29" s="138"/>
    </row>
    <row r="30" spans="1:87" ht="18" customHeight="1">
      <c r="B30" s="681" t="s">
        <v>104</v>
      </c>
      <c r="C30" s="682"/>
      <c r="D30" s="340">
        <f>'6. Quick Program Budget'!J98</f>
        <v>0</v>
      </c>
      <c r="E30" s="341" t="e">
        <f t="shared" si="12"/>
        <v>#DIV/0!</v>
      </c>
      <c r="F30" s="340">
        <f>IF('6. Quick Program Budget'!$L$37&lt;0,$F$36*E30,D30)</f>
        <v>0</v>
      </c>
      <c r="G30" s="340">
        <f t="shared" si="13"/>
        <v>0</v>
      </c>
      <c r="H30" s="340">
        <f t="shared" si="14"/>
        <v>0</v>
      </c>
      <c r="I30" s="342">
        <f t="shared" si="15"/>
        <v>0</v>
      </c>
      <c r="J30" s="340">
        <f t="shared" si="16"/>
        <v>0</v>
      </c>
      <c r="K30" s="340">
        <f t="shared" si="17"/>
        <v>0</v>
      </c>
      <c r="L30" s="341" t="e">
        <f t="shared" si="18"/>
        <v>#DIV/0!</v>
      </c>
      <c r="M30" s="340">
        <f t="shared" si="19"/>
        <v>0</v>
      </c>
      <c r="N30" s="340">
        <f t="shared" si="20"/>
        <v>0</v>
      </c>
      <c r="O30" s="340">
        <f t="shared" si="21"/>
        <v>0</v>
      </c>
      <c r="P30" s="169" t="str">
        <f t="shared" si="22"/>
        <v/>
      </c>
      <c r="Q30" s="340">
        <f t="shared" si="23"/>
        <v>0</v>
      </c>
      <c r="R30" s="354"/>
      <c r="S30" s="354"/>
      <c r="T30" s="354"/>
      <c r="U30" s="354"/>
      <c r="V30" s="354"/>
      <c r="W30" s="354"/>
      <c r="X30" s="354"/>
      <c r="Y30" s="354"/>
      <c r="Z30" s="354"/>
      <c r="AA30" s="354"/>
      <c r="AY30" s="140"/>
      <c r="BW30" s="138"/>
      <c r="BX30" s="138"/>
      <c r="BY30" s="138"/>
      <c r="BZ30" s="138"/>
      <c r="CA30" s="138"/>
      <c r="CB30" s="138"/>
      <c r="CC30" s="138"/>
      <c r="CD30" s="138"/>
      <c r="CE30" s="138"/>
      <c r="CF30" s="138"/>
      <c r="CG30" s="138"/>
      <c r="CH30" s="138"/>
      <c r="CI30" s="138"/>
    </row>
    <row r="31" spans="1:87" ht="18" customHeight="1">
      <c r="B31" s="681" t="s">
        <v>50</v>
      </c>
      <c r="C31" s="682"/>
      <c r="D31" s="340" t="e">
        <f>'6. Quick Program Budget'!J107</f>
        <v>#DIV/0!</v>
      </c>
      <c r="E31" s="341" t="e">
        <f t="shared" si="12"/>
        <v>#DIV/0!</v>
      </c>
      <c r="F31" s="340" t="e">
        <f>IF('6. Quick Program Budget'!$L$37&lt;0,$F$36*E31,D31)</f>
        <v>#DIV/0!</v>
      </c>
      <c r="G31" s="340" t="e">
        <f t="shared" si="13"/>
        <v>#DIV/0!</v>
      </c>
      <c r="H31" s="340" t="e">
        <f>D31-F31-Q31</f>
        <v>#DIV/0!</v>
      </c>
      <c r="I31" s="342" t="e">
        <f>IF(H31&gt;0,H31/H$36,0)</f>
        <v>#DIV/0!</v>
      </c>
      <c r="J31" s="340" t="e">
        <f>I31*H$37*-1</f>
        <v>#DIV/0!</v>
      </c>
      <c r="K31" s="340" t="e">
        <f t="shared" si="17"/>
        <v>#DIV/0!</v>
      </c>
      <c r="L31" s="341" t="e">
        <f t="shared" si="18"/>
        <v>#DIV/0!</v>
      </c>
      <c r="M31" s="340">
        <f t="shared" si="19"/>
        <v>0</v>
      </c>
      <c r="N31" s="340">
        <f t="shared" si="20"/>
        <v>0</v>
      </c>
      <c r="O31" s="340">
        <f t="shared" si="21"/>
        <v>0</v>
      </c>
      <c r="P31" s="169" t="str">
        <f t="shared" si="22"/>
        <v/>
      </c>
      <c r="Q31" s="340">
        <f t="shared" si="23"/>
        <v>0</v>
      </c>
      <c r="R31" s="354"/>
      <c r="S31" s="354"/>
      <c r="T31" s="354"/>
      <c r="U31" s="354"/>
      <c r="V31" s="354"/>
      <c r="W31" s="354"/>
      <c r="X31" s="354"/>
      <c r="Y31" s="354"/>
      <c r="Z31" s="354"/>
      <c r="AA31" s="354"/>
      <c r="AY31" s="140"/>
      <c r="BW31" s="138"/>
      <c r="BX31" s="138"/>
      <c r="BY31" s="138"/>
      <c r="BZ31" s="138"/>
      <c r="CA31" s="138"/>
      <c r="CB31" s="138"/>
      <c r="CC31" s="138"/>
      <c r="CD31" s="138"/>
      <c r="CE31" s="138"/>
      <c r="CF31" s="138"/>
      <c r="CG31" s="138"/>
      <c r="CH31" s="138"/>
      <c r="CI31" s="138"/>
    </row>
    <row r="32" spans="1:87" ht="18" customHeight="1">
      <c r="B32" s="344"/>
      <c r="C32" s="345"/>
      <c r="D32" s="345"/>
      <c r="E32" s="345"/>
      <c r="F32" s="345"/>
      <c r="G32" s="345"/>
      <c r="H32" s="345"/>
      <c r="I32" s="345"/>
      <c r="J32" s="345"/>
      <c r="K32" s="345"/>
      <c r="L32" s="345"/>
      <c r="M32" s="345"/>
      <c r="N32" s="345"/>
      <c r="O32" s="345"/>
      <c r="P32" s="346"/>
      <c r="Q32" s="345"/>
      <c r="R32" s="345"/>
      <c r="S32" s="345"/>
      <c r="T32" s="345"/>
      <c r="U32" s="345"/>
      <c r="V32" s="345"/>
      <c r="W32" s="345"/>
      <c r="X32" s="345"/>
      <c r="Y32" s="345"/>
      <c r="Z32" s="345"/>
      <c r="AA32" s="347"/>
      <c r="BW32" s="138"/>
      <c r="BX32" s="138"/>
      <c r="BY32" s="138"/>
      <c r="BZ32" s="138"/>
      <c r="CA32" s="138"/>
      <c r="CB32" s="138"/>
      <c r="CC32" s="138"/>
      <c r="CD32" s="138"/>
      <c r="CE32" s="138"/>
      <c r="CF32" s="138"/>
      <c r="CG32" s="138"/>
      <c r="CH32" s="138"/>
      <c r="CI32" s="138"/>
    </row>
    <row r="33" spans="1:87" ht="18" customHeight="1">
      <c r="B33" s="348" t="s">
        <v>254</v>
      </c>
      <c r="C33" s="349"/>
      <c r="D33" s="349"/>
      <c r="E33" s="349"/>
      <c r="F33" s="349"/>
      <c r="G33" s="349"/>
      <c r="H33" s="349"/>
      <c r="I33" s="349"/>
      <c r="J33" s="349"/>
      <c r="K33" s="349"/>
      <c r="L33" s="349"/>
      <c r="M33" s="349"/>
      <c r="N33" s="349"/>
      <c r="O33" s="349"/>
      <c r="P33" s="350"/>
      <c r="Q33" s="349"/>
      <c r="R33" s="351"/>
      <c r="S33" s="352"/>
      <c r="T33" s="352"/>
      <c r="U33" s="352"/>
      <c r="V33" s="352"/>
      <c r="W33" s="352"/>
      <c r="X33" s="352"/>
      <c r="Y33" s="352"/>
      <c r="Z33" s="352"/>
      <c r="AA33" s="353"/>
      <c r="AY33" s="140"/>
      <c r="BW33" s="138"/>
      <c r="BX33" s="138"/>
      <c r="BY33" s="138"/>
      <c r="BZ33" s="138"/>
      <c r="CA33" s="138"/>
      <c r="CB33" s="138"/>
      <c r="CC33" s="138"/>
      <c r="CD33" s="138"/>
      <c r="CE33" s="138"/>
      <c r="CF33" s="138"/>
      <c r="CG33" s="138"/>
      <c r="CH33" s="138"/>
      <c r="CI33" s="138"/>
    </row>
    <row r="34" spans="1:87" ht="18" customHeight="1">
      <c r="A34" s="145"/>
      <c r="B34" s="681" t="s">
        <v>44</v>
      </c>
      <c r="C34" s="682"/>
      <c r="D34" s="340">
        <v>0</v>
      </c>
      <c r="E34" s="341">
        <v>0</v>
      </c>
      <c r="F34" s="340">
        <v>0</v>
      </c>
      <c r="G34" s="340">
        <v>0</v>
      </c>
      <c r="H34" s="340">
        <f>D34-F34-Q34</f>
        <v>0</v>
      </c>
      <c r="I34" s="342">
        <f>IF(H34&gt;0,H34/H$36,0)</f>
        <v>0</v>
      </c>
      <c r="J34" s="361">
        <f>I34*H$37*-1</f>
        <v>0</v>
      </c>
      <c r="K34" s="362">
        <f t="shared" ref="K34" si="24">D34-F34-Q34-J34</f>
        <v>0</v>
      </c>
      <c r="L34" s="341">
        <v>0</v>
      </c>
      <c r="M34" s="388">
        <v>0</v>
      </c>
      <c r="N34" s="340">
        <f>Q34</f>
        <v>0</v>
      </c>
      <c r="O34" s="340">
        <v>0</v>
      </c>
      <c r="P34" s="341">
        <v>0</v>
      </c>
      <c r="Q34" s="340">
        <f>SUM(R34:AA34)</f>
        <v>0</v>
      </c>
      <c r="R34" s="354"/>
      <c r="S34" s="354"/>
      <c r="T34" s="354"/>
      <c r="U34" s="354"/>
      <c r="V34" s="354"/>
      <c r="W34" s="354"/>
      <c r="X34" s="354"/>
      <c r="Y34" s="354"/>
      <c r="Z34" s="354"/>
      <c r="AA34" s="354"/>
      <c r="AY34" s="140"/>
      <c r="BW34" s="138"/>
      <c r="BX34" s="138"/>
      <c r="BY34" s="138"/>
      <c r="BZ34" s="138"/>
      <c r="CA34" s="138"/>
      <c r="CB34" s="138"/>
      <c r="CC34" s="138"/>
      <c r="CD34" s="138"/>
      <c r="CE34" s="138"/>
      <c r="CF34" s="138"/>
      <c r="CG34" s="138"/>
      <c r="CH34" s="138"/>
      <c r="CI34" s="138"/>
    </row>
    <row r="35" spans="1:87" ht="18" customHeight="1">
      <c r="D35" s="363"/>
      <c r="E35" s="363"/>
      <c r="F35" s="363"/>
      <c r="G35" s="363"/>
      <c r="H35" s="363"/>
      <c r="I35" s="363"/>
      <c r="J35" s="363"/>
      <c r="K35" s="363"/>
      <c r="L35" s="363"/>
      <c r="M35" s="363"/>
      <c r="N35" s="363"/>
      <c r="O35" s="363"/>
      <c r="P35" s="364"/>
      <c r="Q35" s="363"/>
      <c r="R35" s="363"/>
      <c r="S35" s="365"/>
      <c r="T35" s="365"/>
      <c r="U35" s="365"/>
      <c r="V35" s="365"/>
      <c r="W35" s="365"/>
      <c r="X35" s="365"/>
      <c r="Y35" s="365"/>
      <c r="Z35" s="365"/>
      <c r="AA35" s="366"/>
      <c r="AY35" s="140"/>
      <c r="BW35" s="138"/>
      <c r="BX35" s="138"/>
      <c r="BY35" s="138"/>
      <c r="BZ35" s="138"/>
      <c r="CA35" s="138"/>
      <c r="CB35" s="138"/>
      <c r="CC35" s="138"/>
      <c r="CD35" s="138"/>
      <c r="CE35" s="138"/>
      <c r="CF35" s="138"/>
      <c r="CG35" s="138"/>
      <c r="CH35" s="138"/>
      <c r="CI35" s="138"/>
    </row>
    <row r="36" spans="1:87" ht="15.95" customHeight="1">
      <c r="B36" s="683" t="s">
        <v>44</v>
      </c>
      <c r="C36" s="684"/>
      <c r="D36" s="367" t="e">
        <f>SUM(D23:D31,D20,D12:D17)</f>
        <v>#DIV/0!</v>
      </c>
      <c r="E36" s="368" t="e">
        <f>SUM(E12:E31)</f>
        <v>#DIV/0!</v>
      </c>
      <c r="F36" s="369">
        <f>'6. Quick Program Budget'!F11</f>
        <v>0</v>
      </c>
      <c r="G36" s="369" t="e">
        <f>SUM(G12:G31)</f>
        <v>#DIV/0!</v>
      </c>
      <c r="H36" s="369">
        <f>SUMIF(H12:H31,"&gt;0")</f>
        <v>0</v>
      </c>
      <c r="I36" s="370" t="e">
        <f>SUM(I12:I31)</f>
        <v>#DIV/0!</v>
      </c>
      <c r="J36" s="367" t="e">
        <f>SUM(J12:J34)</f>
        <v>#DIV/0!</v>
      </c>
      <c r="K36" s="367" t="e">
        <f>SUM(K12:K34)</f>
        <v>#DIV/0!</v>
      </c>
      <c r="L36" s="368" t="e">
        <f>(D36-K36)/D36</f>
        <v>#DIV/0!</v>
      </c>
      <c r="M36" s="387">
        <f>SUM(M12:M31)</f>
        <v>0</v>
      </c>
      <c r="N36" s="367">
        <f>Q36</f>
        <v>0</v>
      </c>
      <c r="O36" s="367" t="e">
        <f>D36-Q36-M36</f>
        <v>#DIV/0!</v>
      </c>
      <c r="P36" s="368" t="e">
        <f>IF(L36&gt;1,1,L36)</f>
        <v>#DIV/0!</v>
      </c>
      <c r="Q36" s="367">
        <f>SUM(R36:AA36)</f>
        <v>0</v>
      </c>
      <c r="R36" s="367">
        <f t="shared" ref="R36:AA36" si="25">SUM(R12:R34)</f>
        <v>0</v>
      </c>
      <c r="S36" s="367">
        <f t="shared" si="25"/>
        <v>0</v>
      </c>
      <c r="T36" s="367">
        <f t="shared" si="25"/>
        <v>0</v>
      </c>
      <c r="U36" s="367">
        <f t="shared" si="25"/>
        <v>0</v>
      </c>
      <c r="V36" s="367">
        <f t="shared" si="25"/>
        <v>0</v>
      </c>
      <c r="W36" s="367">
        <f t="shared" si="25"/>
        <v>0</v>
      </c>
      <c r="X36" s="367">
        <f t="shared" si="25"/>
        <v>0</v>
      </c>
      <c r="Y36" s="367">
        <f t="shared" si="25"/>
        <v>0</v>
      </c>
      <c r="Z36" s="367">
        <f t="shared" si="25"/>
        <v>0</v>
      </c>
      <c r="AA36" s="367">
        <f t="shared" si="25"/>
        <v>0</v>
      </c>
      <c r="AY36" s="140"/>
      <c r="BW36" s="138"/>
      <c r="BX36" s="138"/>
      <c r="BY36" s="138"/>
      <c r="BZ36" s="138"/>
      <c r="CA36" s="138"/>
      <c r="CB36" s="138"/>
      <c r="CC36" s="138"/>
      <c r="CD36" s="138"/>
      <c r="CE36" s="138"/>
      <c r="CF36" s="138"/>
      <c r="CG36" s="138"/>
      <c r="CH36" s="138"/>
      <c r="CI36" s="138"/>
    </row>
    <row r="37" spans="1:87" ht="15.95" customHeight="1">
      <c r="F37" s="371" t="s">
        <v>255</v>
      </c>
      <c r="G37" s="372"/>
      <c r="H37" s="373">
        <f>SUMIF(H12:H34,"&lt;0")</f>
        <v>0</v>
      </c>
      <c r="I37" s="164"/>
      <c r="J37" s="164"/>
      <c r="K37" s="164"/>
      <c r="L37" s="164"/>
      <c r="M37" s="164"/>
      <c r="O37" s="164"/>
      <c r="P37" s="164"/>
      <c r="Q37" s="164"/>
      <c r="R37" s="164"/>
      <c r="S37" s="164"/>
      <c r="T37" s="164"/>
      <c r="AY37" s="140"/>
      <c r="BW37" s="138"/>
      <c r="BX37" s="138"/>
      <c r="BY37" s="138"/>
      <c r="BZ37" s="138"/>
      <c r="CA37" s="138"/>
      <c r="CB37" s="138"/>
      <c r="CC37" s="138"/>
      <c r="CD37" s="138"/>
      <c r="CE37" s="138"/>
      <c r="CF37" s="138"/>
      <c r="CG37" s="138"/>
      <c r="CH37" s="138"/>
      <c r="CI37" s="138"/>
    </row>
    <row r="38" spans="1:87" ht="15.95" customHeight="1">
      <c r="B38" s="685" t="s">
        <v>256</v>
      </c>
      <c r="C38" s="685"/>
      <c r="D38" s="685"/>
      <c r="E38" s="374"/>
      <c r="F38" s="375"/>
      <c r="G38" s="375"/>
      <c r="H38" s="375"/>
      <c r="I38" s="376"/>
      <c r="J38" s="375"/>
      <c r="K38" s="375"/>
      <c r="L38" s="374"/>
      <c r="M38" s="385" t="e">
        <f>'6. Quick Program Budget'!F11+N36-D36</f>
        <v>#DIV/0!</v>
      </c>
      <c r="N38" s="164"/>
      <c r="O38" s="164"/>
      <c r="P38" s="164"/>
      <c r="Q38" s="164"/>
      <c r="R38" s="164"/>
      <c r="S38" s="164"/>
      <c r="T38" s="164"/>
      <c r="U38" s="164"/>
      <c r="V38" s="164"/>
      <c r="W38" s="164"/>
      <c r="X38" s="164"/>
      <c r="Y38" s="164"/>
      <c r="Z38" s="164"/>
      <c r="AA38" s="164"/>
      <c r="AY38" s="140"/>
      <c r="BW38" s="138"/>
      <c r="BX38" s="138"/>
      <c r="BY38" s="138"/>
      <c r="BZ38" s="138"/>
      <c r="CA38" s="138"/>
      <c r="CB38" s="138"/>
      <c r="CC38" s="138"/>
      <c r="CD38" s="138"/>
      <c r="CE38" s="138"/>
      <c r="CF38" s="138"/>
      <c r="CG38" s="138"/>
      <c r="CH38" s="138"/>
      <c r="CI38" s="138"/>
    </row>
    <row r="39" spans="1:87" ht="15.95" customHeight="1">
      <c r="F39" s="167"/>
      <c r="G39" s="167"/>
      <c r="H39" s="164"/>
      <c r="I39" s="164"/>
      <c r="J39" s="164"/>
      <c r="K39" s="164"/>
      <c r="L39" s="164"/>
      <c r="M39" s="164"/>
      <c r="N39" s="164"/>
      <c r="O39" s="164"/>
      <c r="P39" s="164"/>
      <c r="Q39" s="164"/>
      <c r="R39" s="164"/>
      <c r="S39" s="164"/>
      <c r="T39" s="164"/>
      <c r="AY39" s="140"/>
      <c r="BW39" s="138"/>
      <c r="BX39" s="138"/>
      <c r="BY39" s="138"/>
      <c r="BZ39" s="138"/>
      <c r="CA39" s="138"/>
      <c r="CB39" s="138"/>
      <c r="CC39" s="138"/>
      <c r="CD39" s="138"/>
      <c r="CE39" s="138"/>
      <c r="CF39" s="138"/>
      <c r="CG39" s="138"/>
      <c r="CH39" s="138"/>
      <c r="CI39" s="138"/>
    </row>
    <row r="40" spans="1:87" ht="15.95" customHeight="1">
      <c r="H40" s="164"/>
      <c r="I40" s="164"/>
      <c r="J40" s="164"/>
      <c r="K40" s="164"/>
      <c r="L40" s="164"/>
      <c r="M40" s="164"/>
      <c r="N40" s="164"/>
      <c r="O40" s="164"/>
      <c r="P40" s="164"/>
      <c r="Q40" s="164"/>
      <c r="R40" s="164"/>
      <c r="S40" s="164"/>
      <c r="T40" s="164"/>
      <c r="AY40" s="140"/>
      <c r="BW40" s="138"/>
      <c r="BX40" s="138"/>
      <c r="BY40" s="138"/>
      <c r="BZ40" s="138"/>
      <c r="CA40" s="138"/>
      <c r="CB40" s="138"/>
      <c r="CC40" s="138"/>
      <c r="CD40" s="138"/>
      <c r="CE40" s="138"/>
      <c r="CF40" s="138"/>
      <c r="CG40" s="138"/>
      <c r="CH40" s="138"/>
      <c r="CI40" s="138"/>
    </row>
    <row r="41" spans="1:87" ht="15.95" customHeight="1">
      <c r="H41" s="164"/>
      <c r="I41" s="164"/>
      <c r="J41" s="164"/>
      <c r="K41" s="164"/>
      <c r="L41" s="164"/>
      <c r="M41" s="164"/>
      <c r="N41" s="164"/>
      <c r="O41" s="164"/>
      <c r="P41" s="164"/>
      <c r="Q41" s="164"/>
      <c r="R41" s="164"/>
      <c r="S41" s="164"/>
      <c r="T41" s="164"/>
      <c r="AY41" s="140"/>
      <c r="BW41" s="138"/>
      <c r="BX41" s="138"/>
      <c r="BY41" s="138"/>
      <c r="BZ41" s="138"/>
      <c r="CA41" s="138"/>
      <c r="CB41" s="138"/>
      <c r="CC41" s="138"/>
      <c r="CD41" s="138"/>
      <c r="CE41" s="138"/>
      <c r="CF41" s="138"/>
      <c r="CG41" s="138"/>
      <c r="CH41" s="138"/>
      <c r="CI41" s="138"/>
    </row>
    <row r="42" spans="1:87" ht="15.95" customHeight="1">
      <c r="A42" s="168"/>
      <c r="B42" s="145"/>
      <c r="F42" s="164"/>
      <c r="G42" s="164"/>
      <c r="H42" s="164"/>
      <c r="I42" s="164"/>
      <c r="J42" s="164"/>
      <c r="K42" s="164"/>
      <c r="L42" s="164"/>
      <c r="O42" s="164"/>
      <c r="P42" s="164"/>
      <c r="Q42" s="164"/>
      <c r="R42" s="164"/>
      <c r="S42" s="164"/>
      <c r="T42" s="164"/>
      <c r="AY42" s="140"/>
      <c r="BW42" s="138"/>
      <c r="BX42" s="138"/>
      <c r="BY42" s="138"/>
      <c r="BZ42" s="138"/>
      <c r="CA42" s="138"/>
      <c r="CB42" s="138"/>
      <c r="CC42" s="138"/>
      <c r="CD42" s="138"/>
      <c r="CE42" s="138"/>
      <c r="CF42" s="138"/>
      <c r="CG42" s="138"/>
      <c r="CH42" s="138"/>
      <c r="CI42" s="138"/>
    </row>
    <row r="43" spans="1:87" ht="15.95" customHeight="1">
      <c r="A43" s="168"/>
      <c r="B43" s="145"/>
      <c r="H43" s="164"/>
      <c r="I43" s="164"/>
      <c r="J43" s="164"/>
      <c r="K43" s="164"/>
      <c r="L43" s="164"/>
      <c r="M43" s="164"/>
      <c r="N43" s="164"/>
      <c r="O43" s="164"/>
      <c r="P43" s="164"/>
      <c r="Q43" s="164"/>
      <c r="R43" s="164"/>
      <c r="S43" s="164"/>
      <c r="T43" s="164"/>
      <c r="AY43" s="140"/>
      <c r="BW43" s="138"/>
      <c r="BX43" s="138"/>
      <c r="BY43" s="138"/>
      <c r="BZ43" s="138"/>
      <c r="CA43" s="138"/>
      <c r="CB43" s="138"/>
      <c r="CC43" s="138"/>
      <c r="CD43" s="138"/>
      <c r="CE43" s="138"/>
      <c r="CF43" s="138"/>
      <c r="CG43" s="138"/>
      <c r="CH43" s="138"/>
      <c r="CI43" s="138"/>
    </row>
    <row r="44" spans="1:87" ht="15.95" customHeight="1">
      <c r="H44" s="164"/>
      <c r="I44" s="164"/>
      <c r="J44" s="164"/>
      <c r="K44" s="164"/>
      <c r="L44" s="164"/>
      <c r="M44" s="164"/>
      <c r="N44" s="164"/>
      <c r="O44" s="164"/>
      <c r="P44" s="164"/>
      <c r="Q44" s="164"/>
      <c r="R44" s="164"/>
      <c r="S44" s="164"/>
      <c r="T44" s="164"/>
      <c r="AY44" s="140"/>
      <c r="BW44" s="138"/>
      <c r="BX44" s="138"/>
      <c r="BY44" s="138"/>
      <c r="BZ44" s="138"/>
      <c r="CA44" s="138"/>
      <c r="CB44" s="138"/>
      <c r="CC44" s="138"/>
      <c r="CD44" s="138"/>
      <c r="CE44" s="138"/>
      <c r="CF44" s="138"/>
      <c r="CG44" s="138"/>
      <c r="CH44" s="138"/>
      <c r="CI44" s="138"/>
    </row>
    <row r="45" spans="1:87" ht="15.95" customHeight="1">
      <c r="C45" s="142"/>
      <c r="D45" s="144"/>
      <c r="K45" s="164"/>
      <c r="L45" s="164"/>
      <c r="M45" s="164"/>
      <c r="N45" s="164"/>
      <c r="O45" s="164"/>
      <c r="P45" s="164"/>
      <c r="Q45" s="164"/>
      <c r="R45" s="164"/>
      <c r="S45" s="164"/>
      <c r="T45" s="164"/>
      <c r="U45" s="164"/>
      <c r="V45" s="164"/>
      <c r="W45" s="164"/>
      <c r="X45" s="164"/>
      <c r="Y45" s="164"/>
      <c r="Z45" s="164"/>
      <c r="AA45" s="164"/>
      <c r="AY45" s="140"/>
      <c r="BW45" s="138"/>
      <c r="BX45" s="138"/>
      <c r="BY45" s="138"/>
      <c r="BZ45" s="138"/>
      <c r="CA45" s="138"/>
      <c r="CB45" s="138"/>
      <c r="CC45" s="138"/>
      <c r="CD45" s="138"/>
      <c r="CE45" s="138"/>
      <c r="CF45" s="138"/>
      <c r="CG45" s="138"/>
      <c r="CH45" s="138"/>
      <c r="CI45" s="138"/>
    </row>
    <row r="46" spans="1:87" ht="15.95" customHeight="1">
      <c r="C46" s="142"/>
      <c r="D46" s="144"/>
      <c r="K46" s="164"/>
      <c r="L46" s="164"/>
      <c r="M46" s="164"/>
      <c r="N46" s="164"/>
      <c r="O46" s="164"/>
      <c r="P46" s="164"/>
      <c r="Q46" s="164"/>
      <c r="R46" s="164"/>
      <c r="S46" s="164"/>
      <c r="T46" s="164"/>
      <c r="U46" s="164"/>
      <c r="V46" s="164"/>
      <c r="W46" s="164"/>
      <c r="X46" s="164"/>
      <c r="Y46" s="164"/>
      <c r="Z46" s="164"/>
      <c r="AA46" s="164"/>
      <c r="AY46" s="140"/>
      <c r="BW46" s="138"/>
      <c r="BX46" s="138"/>
      <c r="BY46" s="138"/>
      <c r="BZ46" s="138"/>
      <c r="CA46" s="138"/>
      <c r="CB46" s="138"/>
      <c r="CC46" s="138"/>
      <c r="CD46" s="138"/>
      <c r="CE46" s="138"/>
      <c r="CF46" s="138"/>
      <c r="CG46" s="138"/>
      <c r="CH46" s="138"/>
      <c r="CI46" s="138"/>
    </row>
    <row r="47" spans="1:87" ht="15.95" customHeight="1">
      <c r="C47" s="142"/>
      <c r="K47" s="164"/>
      <c r="L47" s="164"/>
      <c r="M47" s="164"/>
      <c r="N47" s="164"/>
      <c r="O47" s="164"/>
      <c r="P47" s="164"/>
      <c r="Q47" s="164"/>
      <c r="R47" s="164"/>
      <c r="S47" s="164"/>
      <c r="T47" s="164"/>
      <c r="U47" s="164"/>
      <c r="V47" s="164"/>
      <c r="W47" s="164"/>
      <c r="X47" s="164"/>
      <c r="Y47" s="164"/>
      <c r="Z47" s="164"/>
      <c r="AA47" s="164"/>
      <c r="AY47" s="140"/>
      <c r="BW47" s="138"/>
      <c r="BX47" s="138"/>
      <c r="BY47" s="138"/>
      <c r="BZ47" s="138"/>
      <c r="CA47" s="138"/>
      <c r="CB47" s="138"/>
      <c r="CC47" s="138"/>
      <c r="CD47" s="138"/>
      <c r="CE47" s="138"/>
      <c r="CF47" s="138"/>
      <c r="CG47" s="138"/>
      <c r="CH47" s="138"/>
      <c r="CI47" s="138"/>
    </row>
    <row r="48" spans="1:87" ht="15.95" customHeight="1">
      <c r="C48" s="142"/>
      <c r="K48" s="164"/>
      <c r="L48" s="164"/>
      <c r="M48" s="164"/>
      <c r="N48" s="164"/>
      <c r="O48" s="164"/>
      <c r="P48" s="164"/>
      <c r="Q48" s="164"/>
      <c r="R48" s="164"/>
      <c r="S48" s="164"/>
      <c r="T48" s="164"/>
      <c r="U48" s="164"/>
      <c r="V48" s="164"/>
      <c r="W48" s="164"/>
      <c r="X48" s="164"/>
      <c r="Y48" s="164"/>
      <c r="Z48" s="164"/>
      <c r="AA48" s="164"/>
      <c r="AY48" s="140"/>
      <c r="BW48" s="138"/>
      <c r="BX48" s="138"/>
      <c r="BY48" s="138"/>
      <c r="BZ48" s="138"/>
      <c r="CA48" s="138"/>
      <c r="CB48" s="138"/>
      <c r="CC48" s="138"/>
      <c r="CD48" s="138"/>
      <c r="CE48" s="138"/>
      <c r="CF48" s="138"/>
      <c r="CG48" s="138"/>
      <c r="CH48" s="138"/>
      <c r="CI48" s="138"/>
    </row>
    <row r="49" spans="2:87" ht="15.95" customHeight="1">
      <c r="B49" s="144"/>
      <c r="D49" s="680"/>
      <c r="K49" s="164"/>
      <c r="L49" s="164"/>
      <c r="M49" s="164"/>
      <c r="N49" s="164"/>
      <c r="O49" s="164"/>
      <c r="P49" s="164"/>
      <c r="Q49" s="164"/>
      <c r="R49" s="164"/>
      <c r="S49" s="164"/>
      <c r="T49" s="164"/>
      <c r="U49" s="164"/>
      <c r="V49" s="164"/>
      <c r="W49" s="164"/>
      <c r="X49" s="164"/>
      <c r="Y49" s="164"/>
      <c r="Z49" s="164"/>
      <c r="AA49" s="164"/>
      <c r="AY49" s="140"/>
      <c r="BW49" s="138"/>
      <c r="BX49" s="138"/>
      <c r="BY49" s="138"/>
      <c r="BZ49" s="138"/>
      <c r="CA49" s="138"/>
      <c r="CB49" s="138"/>
      <c r="CC49" s="138"/>
      <c r="CD49" s="138"/>
      <c r="CE49" s="138"/>
      <c r="CF49" s="138"/>
      <c r="CG49" s="138"/>
      <c r="CH49" s="138"/>
      <c r="CI49" s="138"/>
    </row>
    <row r="50" spans="2:87" ht="15.95" customHeight="1">
      <c r="B50" s="144"/>
      <c r="C50" s="142"/>
      <c r="D50" s="680"/>
      <c r="K50" s="164"/>
      <c r="L50" s="164"/>
      <c r="M50" s="164"/>
      <c r="N50" s="164"/>
      <c r="O50" s="164"/>
      <c r="P50" s="164"/>
      <c r="Q50" s="164"/>
      <c r="R50" s="164"/>
      <c r="S50" s="164"/>
      <c r="T50" s="164"/>
      <c r="U50" s="164"/>
      <c r="V50" s="164"/>
      <c r="W50" s="164"/>
      <c r="X50" s="164"/>
      <c r="Y50" s="164"/>
      <c r="Z50" s="164"/>
      <c r="AA50" s="164"/>
      <c r="AY50" s="140"/>
      <c r="BW50" s="138"/>
      <c r="BX50" s="138"/>
      <c r="BY50" s="138"/>
      <c r="BZ50" s="138"/>
      <c r="CA50" s="138"/>
      <c r="CB50" s="138"/>
      <c r="CC50" s="138"/>
      <c r="CD50" s="138"/>
      <c r="CE50" s="138"/>
      <c r="CF50" s="138"/>
      <c r="CG50" s="138"/>
      <c r="CH50" s="138"/>
      <c r="CI50" s="138"/>
    </row>
    <row r="51" spans="2:87" ht="15.95" customHeight="1">
      <c r="C51" s="142"/>
      <c r="K51" s="164"/>
      <c r="L51" s="164"/>
      <c r="M51" s="164"/>
      <c r="N51" s="164"/>
      <c r="O51" s="164"/>
      <c r="P51" s="164"/>
      <c r="Q51" s="164"/>
      <c r="R51" s="164"/>
      <c r="S51" s="164"/>
      <c r="T51" s="164"/>
      <c r="U51" s="164"/>
      <c r="V51" s="164"/>
      <c r="W51" s="164"/>
      <c r="X51" s="164"/>
      <c r="Y51" s="164"/>
      <c r="Z51" s="164"/>
      <c r="AA51" s="164"/>
      <c r="AY51" s="140"/>
      <c r="BW51" s="138"/>
      <c r="BX51" s="138"/>
      <c r="BY51" s="138"/>
      <c r="BZ51" s="138"/>
      <c r="CA51" s="138"/>
      <c r="CB51" s="138"/>
      <c r="CC51" s="138"/>
      <c r="CD51" s="138"/>
      <c r="CE51" s="138"/>
      <c r="CF51" s="138"/>
      <c r="CG51" s="138"/>
      <c r="CH51" s="138"/>
      <c r="CI51" s="138"/>
    </row>
    <row r="52" spans="2:87" ht="15.95" customHeight="1">
      <c r="C52" s="146"/>
      <c r="K52" s="164"/>
      <c r="L52" s="164"/>
      <c r="M52" s="164"/>
      <c r="N52" s="164"/>
      <c r="O52" s="164"/>
      <c r="P52" s="164"/>
      <c r="Q52" s="164"/>
      <c r="R52" s="164"/>
      <c r="S52" s="164"/>
      <c r="T52" s="164"/>
      <c r="U52" s="164"/>
      <c r="V52" s="164"/>
      <c r="W52" s="164"/>
      <c r="X52" s="164"/>
      <c r="Y52" s="164"/>
      <c r="Z52" s="164"/>
      <c r="AA52" s="164"/>
      <c r="AY52" s="140"/>
      <c r="BW52" s="138"/>
      <c r="BX52" s="138"/>
      <c r="BY52" s="138"/>
      <c r="BZ52" s="138"/>
      <c r="CA52" s="138"/>
      <c r="CB52" s="138"/>
      <c r="CC52" s="138"/>
      <c r="CD52" s="138"/>
      <c r="CE52" s="138"/>
      <c r="CF52" s="138"/>
      <c r="CG52" s="138"/>
      <c r="CH52" s="138"/>
      <c r="CI52" s="138"/>
    </row>
    <row r="53" spans="2:87" ht="15.95" customHeight="1">
      <c r="C53" s="146"/>
      <c r="K53" s="164"/>
      <c r="L53" s="164"/>
      <c r="M53" s="164"/>
      <c r="N53" s="164"/>
      <c r="O53" s="164"/>
      <c r="P53" s="164"/>
      <c r="Q53" s="164"/>
      <c r="R53" s="164"/>
      <c r="S53" s="164"/>
      <c r="T53" s="164"/>
      <c r="U53" s="164"/>
      <c r="V53" s="164"/>
      <c r="W53" s="164"/>
      <c r="X53" s="164"/>
      <c r="Y53" s="164"/>
      <c r="Z53" s="164"/>
      <c r="AA53" s="164"/>
      <c r="AY53" s="140"/>
      <c r="BW53" s="138"/>
      <c r="BX53" s="138"/>
      <c r="BY53" s="138"/>
      <c r="BZ53" s="138"/>
      <c r="CA53" s="138"/>
      <c r="CB53" s="138"/>
      <c r="CC53" s="138"/>
      <c r="CD53" s="138"/>
      <c r="CE53" s="138"/>
      <c r="CF53" s="138"/>
      <c r="CG53" s="138"/>
      <c r="CH53" s="138"/>
      <c r="CI53" s="138"/>
    </row>
    <row r="54" spans="2:87" ht="15.95" customHeight="1">
      <c r="C54" s="146"/>
      <c r="K54" s="164"/>
      <c r="L54" s="164"/>
      <c r="M54" s="164"/>
      <c r="N54" s="164"/>
      <c r="O54" s="164"/>
      <c r="P54" s="164"/>
      <c r="Q54" s="164"/>
      <c r="R54" s="164"/>
      <c r="S54" s="164"/>
      <c r="T54" s="164"/>
      <c r="U54" s="164"/>
      <c r="V54" s="164"/>
      <c r="W54" s="164"/>
      <c r="X54" s="164"/>
      <c r="Y54" s="164"/>
      <c r="Z54" s="164"/>
      <c r="AA54" s="164"/>
      <c r="AY54" s="140"/>
      <c r="BW54" s="138"/>
      <c r="BX54" s="138"/>
      <c r="BY54" s="138"/>
      <c r="BZ54" s="138"/>
      <c r="CA54" s="138"/>
      <c r="CB54" s="138"/>
      <c r="CC54" s="138"/>
      <c r="CD54" s="138"/>
      <c r="CE54" s="138"/>
      <c r="CF54" s="138"/>
      <c r="CG54" s="138"/>
      <c r="CH54" s="138"/>
      <c r="CI54" s="138"/>
    </row>
    <row r="55" spans="2:87" ht="15.95" customHeight="1">
      <c r="C55" s="146"/>
      <c r="K55" s="164"/>
      <c r="L55" s="164"/>
      <c r="M55" s="164"/>
      <c r="N55" s="164"/>
      <c r="O55" s="164"/>
      <c r="P55" s="164"/>
      <c r="Q55" s="164"/>
      <c r="R55" s="164"/>
      <c r="S55" s="164"/>
      <c r="T55" s="164"/>
      <c r="U55" s="164"/>
      <c r="V55" s="164"/>
      <c r="W55" s="164"/>
      <c r="X55" s="164"/>
      <c r="Y55" s="164"/>
      <c r="Z55" s="164"/>
      <c r="AA55" s="164"/>
      <c r="AY55" s="140"/>
      <c r="BW55" s="138"/>
      <c r="BX55" s="138"/>
      <c r="BY55" s="138"/>
      <c r="BZ55" s="138"/>
      <c r="CA55" s="138"/>
      <c r="CB55" s="138"/>
      <c r="CC55" s="138"/>
      <c r="CD55" s="138"/>
      <c r="CE55" s="138"/>
      <c r="CF55" s="138"/>
      <c r="CG55" s="138"/>
      <c r="CH55" s="138"/>
      <c r="CI55" s="138"/>
    </row>
    <row r="56" spans="2:87" ht="15.95" customHeight="1">
      <c r="C56" s="146"/>
      <c r="D56" s="144"/>
      <c r="K56" s="164"/>
      <c r="L56" s="164"/>
      <c r="M56" s="164"/>
      <c r="N56" s="164"/>
      <c r="O56" s="164"/>
      <c r="P56" s="164"/>
      <c r="Q56" s="164"/>
      <c r="R56" s="164"/>
      <c r="S56" s="164"/>
      <c r="T56" s="164"/>
      <c r="U56" s="164"/>
      <c r="V56" s="164"/>
      <c r="W56" s="164"/>
      <c r="X56" s="164"/>
      <c r="Y56" s="164"/>
      <c r="Z56" s="164"/>
      <c r="AA56" s="164"/>
      <c r="AY56" s="140"/>
      <c r="BW56" s="138"/>
      <c r="BX56" s="138"/>
      <c r="BY56" s="138"/>
      <c r="BZ56" s="138"/>
      <c r="CA56" s="138"/>
      <c r="CB56" s="138"/>
      <c r="CC56" s="138"/>
      <c r="CD56" s="138"/>
      <c r="CE56" s="138"/>
      <c r="CF56" s="138"/>
      <c r="CG56" s="138"/>
      <c r="CH56" s="138"/>
      <c r="CI56" s="138"/>
    </row>
    <row r="57" spans="2:87" ht="14.45" customHeight="1">
      <c r="C57" s="142"/>
      <c r="D57" s="144"/>
      <c r="K57" s="164"/>
      <c r="L57" s="164"/>
      <c r="M57" s="164"/>
      <c r="N57" s="164"/>
      <c r="O57" s="164"/>
      <c r="P57" s="164"/>
      <c r="Q57" s="164"/>
      <c r="R57" s="164"/>
      <c r="S57" s="164"/>
      <c r="T57" s="164"/>
      <c r="U57" s="164"/>
      <c r="V57" s="164"/>
      <c r="W57" s="164"/>
      <c r="X57" s="164"/>
      <c r="Y57" s="164"/>
      <c r="Z57" s="164"/>
      <c r="AA57" s="164"/>
      <c r="AY57" s="140"/>
      <c r="BW57" s="138"/>
      <c r="BX57" s="138"/>
      <c r="BY57" s="138"/>
      <c r="BZ57" s="138"/>
      <c r="CA57" s="138"/>
      <c r="CB57" s="138"/>
      <c r="CC57" s="138"/>
      <c r="CD57" s="138"/>
      <c r="CE57" s="138"/>
      <c r="CF57" s="138"/>
      <c r="CG57" s="138"/>
      <c r="CH57" s="138"/>
      <c r="CI57" s="138"/>
    </row>
    <row r="58" spans="2:87" ht="14.45" hidden="1" customHeight="1">
      <c r="B58" s="147"/>
      <c r="C58" s="142"/>
      <c r="D58" s="144"/>
      <c r="K58" s="164"/>
      <c r="L58" s="164"/>
      <c r="M58" s="164"/>
      <c r="N58" s="164"/>
      <c r="O58" s="164"/>
      <c r="P58" s="164"/>
      <c r="Q58" s="164"/>
      <c r="R58" s="164"/>
      <c r="S58" s="164"/>
      <c r="T58" s="164"/>
      <c r="U58" s="164"/>
      <c r="V58" s="164"/>
      <c r="W58" s="164"/>
      <c r="X58" s="164"/>
      <c r="Y58" s="164"/>
      <c r="Z58" s="164"/>
      <c r="AA58" s="164"/>
      <c r="AY58" s="140"/>
      <c r="BW58" s="138"/>
      <c r="BX58" s="138"/>
      <c r="BY58" s="138"/>
      <c r="BZ58" s="138"/>
      <c r="CA58" s="138"/>
      <c r="CB58" s="138"/>
      <c r="CC58" s="138"/>
      <c r="CD58" s="138"/>
      <c r="CE58" s="138"/>
      <c r="CF58" s="138"/>
      <c r="CG58" s="138"/>
      <c r="CH58" s="138"/>
      <c r="CI58" s="138"/>
    </row>
    <row r="59" spans="2:87" ht="14.45" hidden="1" customHeight="1">
      <c r="B59" s="148"/>
      <c r="K59" s="164"/>
      <c r="L59" s="164"/>
      <c r="M59" s="164"/>
      <c r="N59" s="164"/>
      <c r="O59" s="164"/>
      <c r="P59" s="164"/>
      <c r="Q59" s="164"/>
      <c r="R59" s="164"/>
      <c r="S59" s="164"/>
      <c r="T59" s="164"/>
      <c r="U59" s="164"/>
      <c r="V59" s="164"/>
      <c r="W59" s="164"/>
      <c r="X59" s="164"/>
      <c r="Y59" s="164"/>
      <c r="Z59" s="164"/>
      <c r="AA59" s="164"/>
      <c r="AY59" s="140"/>
      <c r="BW59" s="138"/>
      <c r="BX59" s="138"/>
      <c r="BY59" s="138"/>
      <c r="BZ59" s="138"/>
      <c r="CA59" s="138"/>
      <c r="CB59" s="138"/>
      <c r="CC59" s="138"/>
      <c r="CD59" s="138"/>
      <c r="CE59" s="138"/>
      <c r="CF59" s="138"/>
      <c r="CG59" s="138"/>
      <c r="CH59" s="138"/>
      <c r="CI59" s="138"/>
    </row>
    <row r="60" spans="2:87" ht="14.45" hidden="1" customHeight="1">
      <c r="B60" s="148"/>
      <c r="K60" s="164"/>
      <c r="L60" s="164"/>
      <c r="M60" s="164"/>
      <c r="N60" s="164"/>
      <c r="O60" s="164"/>
      <c r="P60" s="164"/>
      <c r="Q60" s="164"/>
      <c r="R60" s="164"/>
      <c r="S60" s="164"/>
      <c r="T60" s="164"/>
      <c r="U60" s="164"/>
      <c r="V60" s="164"/>
      <c r="W60" s="164"/>
      <c r="X60" s="164"/>
      <c r="Y60" s="164"/>
      <c r="Z60" s="164"/>
      <c r="AA60" s="164"/>
      <c r="AY60" s="140"/>
      <c r="BW60" s="138"/>
      <c r="BX60" s="138"/>
      <c r="BY60" s="138"/>
      <c r="BZ60" s="138"/>
      <c r="CA60" s="138"/>
      <c r="CB60" s="138"/>
      <c r="CC60" s="138"/>
      <c r="CD60" s="138"/>
      <c r="CE60" s="138"/>
      <c r="CF60" s="138"/>
      <c r="CG60" s="138"/>
      <c r="CH60" s="138"/>
      <c r="CI60" s="138"/>
    </row>
    <row r="61" spans="2:87" ht="14.45" hidden="1" customHeight="1">
      <c r="B61" s="148"/>
      <c r="K61" s="164"/>
      <c r="L61" s="164"/>
      <c r="M61" s="164"/>
      <c r="N61" s="164"/>
      <c r="O61" s="164"/>
      <c r="P61" s="164"/>
      <c r="Q61" s="164"/>
      <c r="R61" s="164"/>
      <c r="S61" s="164"/>
      <c r="T61" s="164"/>
      <c r="U61" s="164"/>
      <c r="V61" s="164"/>
      <c r="W61" s="164"/>
      <c r="X61" s="164"/>
      <c r="Y61" s="164"/>
      <c r="Z61" s="164"/>
      <c r="AA61" s="164"/>
      <c r="AY61" s="140"/>
      <c r="BW61" s="138"/>
      <c r="BX61" s="138"/>
      <c r="BY61" s="138"/>
      <c r="BZ61" s="138"/>
      <c r="CA61" s="138"/>
      <c r="CB61" s="138"/>
      <c r="CC61" s="138"/>
      <c r="CD61" s="138"/>
      <c r="CE61" s="138"/>
      <c r="CF61" s="138"/>
      <c r="CG61" s="138"/>
      <c r="CH61" s="138"/>
      <c r="CI61" s="138"/>
    </row>
    <row r="62" spans="2:87" ht="14.45" hidden="1" customHeight="1">
      <c r="B62" s="148"/>
      <c r="K62" s="164"/>
      <c r="L62" s="164"/>
      <c r="M62" s="164"/>
      <c r="N62" s="164"/>
      <c r="O62" s="164"/>
      <c r="P62" s="164"/>
      <c r="Q62" s="164"/>
      <c r="R62" s="164"/>
      <c r="S62" s="164"/>
      <c r="T62" s="164"/>
      <c r="U62" s="164"/>
      <c r="V62" s="164"/>
      <c r="W62" s="164"/>
      <c r="X62" s="164"/>
      <c r="Y62" s="164"/>
      <c r="Z62" s="164"/>
      <c r="AA62" s="164"/>
      <c r="AY62" s="140"/>
      <c r="BW62" s="138"/>
      <c r="BX62" s="138"/>
      <c r="BY62" s="138"/>
      <c r="BZ62" s="138"/>
      <c r="CA62" s="138"/>
      <c r="CB62" s="138"/>
      <c r="CC62" s="138"/>
      <c r="CD62" s="138"/>
      <c r="CE62" s="138"/>
      <c r="CF62" s="138"/>
      <c r="CG62" s="138"/>
      <c r="CH62" s="138"/>
      <c r="CI62" s="138"/>
    </row>
    <row r="63" spans="2:87" ht="14.45" hidden="1" customHeight="1">
      <c r="B63" s="148"/>
      <c r="K63" s="164"/>
      <c r="L63" s="164"/>
      <c r="M63" s="164"/>
      <c r="N63" s="164"/>
      <c r="O63" s="164"/>
      <c r="P63" s="164"/>
      <c r="Q63" s="164"/>
      <c r="R63" s="164"/>
      <c r="S63" s="164"/>
      <c r="T63" s="164"/>
      <c r="U63" s="164"/>
      <c r="V63" s="164"/>
      <c r="W63" s="164"/>
      <c r="X63" s="164"/>
      <c r="Y63" s="164"/>
      <c r="Z63" s="164"/>
      <c r="AA63" s="164"/>
      <c r="AY63" s="140"/>
      <c r="BW63" s="138"/>
      <c r="BX63" s="138"/>
      <c r="BY63" s="138"/>
      <c r="BZ63" s="138"/>
      <c r="CA63" s="138"/>
      <c r="CB63" s="138"/>
      <c r="CC63" s="138"/>
      <c r="CD63" s="138"/>
      <c r="CE63" s="138"/>
      <c r="CF63" s="138"/>
      <c r="CG63" s="138"/>
      <c r="CH63" s="138"/>
      <c r="CI63" s="138"/>
    </row>
    <row r="64" spans="2:87" ht="14.45" hidden="1" customHeight="1">
      <c r="B64" s="148"/>
      <c r="K64" s="164"/>
      <c r="L64" s="164"/>
      <c r="M64" s="164"/>
      <c r="N64" s="164"/>
      <c r="O64" s="164"/>
      <c r="P64" s="164"/>
      <c r="Q64" s="164"/>
      <c r="R64" s="164"/>
      <c r="S64" s="164"/>
      <c r="T64" s="164"/>
      <c r="U64" s="164"/>
      <c r="V64" s="164"/>
      <c r="W64" s="164"/>
      <c r="X64" s="164"/>
      <c r="Y64" s="164"/>
      <c r="Z64" s="164"/>
      <c r="AA64" s="164"/>
      <c r="AY64" s="140"/>
      <c r="BW64" s="138"/>
      <c r="BX64" s="138"/>
      <c r="BY64" s="138"/>
      <c r="BZ64" s="138"/>
      <c r="CA64" s="138"/>
      <c r="CB64" s="138"/>
      <c r="CC64" s="138"/>
      <c r="CD64" s="138"/>
      <c r="CE64" s="138"/>
      <c r="CF64" s="138"/>
      <c r="CG64" s="138"/>
      <c r="CH64" s="138"/>
      <c r="CI64" s="138"/>
    </row>
    <row r="65" spans="2:87" ht="14.45" hidden="1" customHeight="1">
      <c r="B65" s="148"/>
      <c r="K65" s="164"/>
      <c r="L65" s="164"/>
      <c r="M65" s="164"/>
      <c r="N65" s="164"/>
      <c r="O65" s="164"/>
      <c r="P65" s="164"/>
      <c r="Q65" s="164"/>
      <c r="R65" s="164"/>
      <c r="S65" s="164"/>
      <c r="T65" s="164"/>
      <c r="U65" s="164"/>
      <c r="V65" s="164"/>
      <c r="W65" s="164"/>
      <c r="X65" s="164"/>
      <c r="Y65" s="164"/>
      <c r="Z65" s="164"/>
      <c r="AA65" s="164"/>
      <c r="AY65" s="140"/>
      <c r="BW65" s="138"/>
      <c r="BX65" s="138"/>
      <c r="BY65" s="138"/>
      <c r="BZ65" s="138"/>
      <c r="CA65" s="138"/>
      <c r="CB65" s="138"/>
      <c r="CC65" s="138"/>
      <c r="CD65" s="138"/>
      <c r="CE65" s="138"/>
      <c r="CF65" s="138"/>
      <c r="CG65" s="138"/>
      <c r="CH65" s="138"/>
      <c r="CI65" s="138"/>
    </row>
    <row r="66" spans="2:87" ht="14.45" hidden="1" customHeight="1">
      <c r="B66" s="148"/>
      <c r="K66" s="164"/>
      <c r="L66" s="164"/>
      <c r="M66" s="164"/>
      <c r="N66" s="164"/>
      <c r="O66" s="164"/>
      <c r="P66" s="164"/>
      <c r="Q66" s="164"/>
      <c r="R66" s="164"/>
      <c r="S66" s="164"/>
      <c r="T66" s="164"/>
      <c r="U66" s="164"/>
      <c r="V66" s="164"/>
      <c r="W66" s="164"/>
      <c r="X66" s="164"/>
      <c r="Y66" s="164"/>
      <c r="Z66" s="164"/>
      <c r="AA66" s="164"/>
      <c r="AY66" s="140"/>
      <c r="BW66" s="138"/>
      <c r="BX66" s="138"/>
      <c r="BY66" s="138"/>
      <c r="BZ66" s="138"/>
      <c r="CA66" s="138"/>
      <c r="CB66" s="138"/>
      <c r="CC66" s="138"/>
      <c r="CD66" s="138"/>
      <c r="CE66" s="138"/>
      <c r="CF66" s="138"/>
      <c r="CG66" s="138"/>
      <c r="CH66" s="138"/>
      <c r="CI66" s="138"/>
    </row>
    <row r="67" spans="2:87" ht="14.45" hidden="1" customHeight="1">
      <c r="B67" s="148"/>
      <c r="K67" s="164"/>
      <c r="L67" s="164"/>
      <c r="M67" s="164"/>
      <c r="N67" s="164"/>
      <c r="O67" s="164"/>
      <c r="P67" s="164"/>
      <c r="Q67" s="164"/>
      <c r="R67" s="164"/>
      <c r="S67" s="164"/>
      <c r="T67" s="164"/>
      <c r="U67" s="164"/>
      <c r="V67" s="164"/>
      <c r="W67" s="164"/>
      <c r="X67" s="164"/>
      <c r="Y67" s="164"/>
      <c r="Z67" s="164"/>
      <c r="AA67" s="164"/>
      <c r="AY67" s="140"/>
      <c r="BW67" s="138"/>
      <c r="BX67" s="138"/>
      <c r="BY67" s="138"/>
      <c r="BZ67" s="138"/>
      <c r="CA67" s="138"/>
      <c r="CB67" s="138"/>
      <c r="CC67" s="138"/>
      <c r="CD67" s="138"/>
      <c r="CE67" s="138"/>
      <c r="CF67" s="138"/>
      <c r="CG67" s="138"/>
      <c r="CH67" s="138"/>
      <c r="CI67" s="138"/>
    </row>
    <row r="68" spans="2:87" ht="14.45" hidden="1" customHeight="1">
      <c r="B68" s="148"/>
      <c r="K68" s="164"/>
      <c r="L68" s="164"/>
      <c r="M68" s="164"/>
      <c r="N68" s="164"/>
      <c r="O68" s="164"/>
      <c r="P68" s="164"/>
      <c r="Q68" s="164"/>
      <c r="R68" s="164"/>
      <c r="S68" s="164"/>
      <c r="T68" s="164"/>
      <c r="U68" s="164"/>
      <c r="V68" s="164"/>
      <c r="W68" s="164"/>
      <c r="X68" s="164"/>
      <c r="Y68" s="164"/>
      <c r="Z68" s="164"/>
      <c r="AA68" s="164"/>
      <c r="AY68" s="140"/>
      <c r="BW68" s="138"/>
      <c r="BX68" s="138"/>
      <c r="BY68" s="138"/>
      <c r="BZ68" s="138"/>
      <c r="CA68" s="138"/>
      <c r="CB68" s="138"/>
      <c r="CC68" s="138"/>
      <c r="CD68" s="138"/>
      <c r="CE68" s="138"/>
      <c r="CF68" s="138"/>
      <c r="CG68" s="138"/>
      <c r="CH68" s="138"/>
      <c r="CI68" s="138"/>
    </row>
    <row r="69" spans="2:87" ht="14.45" hidden="1" customHeight="1">
      <c r="B69" s="148"/>
      <c r="K69" s="164"/>
      <c r="L69" s="164"/>
      <c r="M69" s="164"/>
      <c r="N69" s="164"/>
      <c r="O69" s="164"/>
      <c r="P69" s="164"/>
      <c r="Q69" s="164"/>
      <c r="R69" s="164"/>
      <c r="S69" s="164"/>
      <c r="T69" s="164"/>
      <c r="U69" s="164"/>
      <c r="V69" s="164"/>
      <c r="W69" s="164"/>
      <c r="X69" s="164"/>
      <c r="Y69" s="164"/>
      <c r="Z69" s="164"/>
      <c r="AA69" s="164"/>
      <c r="AY69" s="140"/>
      <c r="BW69" s="138"/>
      <c r="BX69" s="138"/>
      <c r="BY69" s="138"/>
      <c r="BZ69" s="138"/>
      <c r="CA69" s="138"/>
      <c r="CB69" s="138"/>
      <c r="CC69" s="138"/>
      <c r="CD69" s="138"/>
      <c r="CE69" s="138"/>
      <c r="CF69" s="138"/>
      <c r="CG69" s="138"/>
      <c r="CH69" s="138"/>
      <c r="CI69" s="138"/>
    </row>
    <row r="70" spans="2:87" ht="14.45" hidden="1" customHeight="1">
      <c r="B70" s="148"/>
      <c r="K70" s="164"/>
      <c r="L70" s="164"/>
      <c r="M70" s="164"/>
      <c r="N70" s="164"/>
      <c r="O70" s="164"/>
      <c r="P70" s="164"/>
      <c r="Q70" s="164"/>
      <c r="R70" s="164"/>
      <c r="S70" s="164"/>
      <c r="T70" s="164"/>
      <c r="U70" s="164"/>
      <c r="V70" s="164"/>
      <c r="W70" s="164"/>
      <c r="X70" s="164"/>
      <c r="Y70" s="164"/>
      <c r="Z70" s="164"/>
      <c r="AA70" s="164"/>
      <c r="AY70" s="140"/>
      <c r="BW70" s="138"/>
      <c r="BX70" s="138"/>
      <c r="BY70" s="138"/>
      <c r="BZ70" s="138"/>
      <c r="CA70" s="138"/>
      <c r="CB70" s="138"/>
      <c r="CC70" s="138"/>
      <c r="CD70" s="138"/>
      <c r="CE70" s="138"/>
      <c r="CF70" s="138"/>
      <c r="CG70" s="138"/>
      <c r="CH70" s="138"/>
      <c r="CI70" s="138"/>
    </row>
    <row r="71" spans="2:87" ht="14.45" hidden="1" customHeight="1">
      <c r="B71" s="148"/>
      <c r="K71" s="164"/>
      <c r="L71" s="164"/>
      <c r="M71" s="164"/>
      <c r="N71" s="164"/>
      <c r="O71" s="164"/>
      <c r="P71" s="164"/>
      <c r="Q71" s="164"/>
      <c r="R71" s="164"/>
      <c r="S71" s="164"/>
      <c r="T71" s="164"/>
      <c r="U71" s="164"/>
      <c r="V71" s="164"/>
      <c r="W71" s="164"/>
      <c r="X71" s="164"/>
      <c r="Y71" s="164"/>
      <c r="Z71" s="164"/>
      <c r="AA71" s="164"/>
      <c r="AY71" s="140"/>
      <c r="BW71" s="138"/>
      <c r="BX71" s="138"/>
      <c r="BY71" s="138"/>
      <c r="BZ71" s="138"/>
      <c r="CA71" s="138"/>
      <c r="CB71" s="138"/>
      <c r="CC71" s="138"/>
      <c r="CD71" s="138"/>
      <c r="CE71" s="138"/>
      <c r="CF71" s="138"/>
      <c r="CG71" s="138"/>
      <c r="CH71" s="138"/>
      <c r="CI71" s="138"/>
    </row>
    <row r="72" spans="2:87" ht="14.45" hidden="1" customHeight="1">
      <c r="B72" s="148"/>
      <c r="K72" s="164"/>
      <c r="L72" s="164"/>
      <c r="M72" s="164"/>
      <c r="N72" s="164"/>
      <c r="O72" s="164"/>
      <c r="P72" s="164"/>
      <c r="Q72" s="164"/>
      <c r="R72" s="164"/>
      <c r="S72" s="164"/>
      <c r="T72" s="164"/>
      <c r="U72" s="164"/>
      <c r="V72" s="164"/>
      <c r="W72" s="164"/>
      <c r="X72" s="164"/>
      <c r="Y72" s="164"/>
      <c r="Z72" s="164"/>
      <c r="AA72" s="164"/>
      <c r="AY72" s="140"/>
      <c r="BW72" s="138"/>
      <c r="BX72" s="138"/>
      <c r="BY72" s="138"/>
      <c r="BZ72" s="138"/>
      <c r="CA72" s="138"/>
      <c r="CB72" s="138"/>
      <c r="CC72" s="138"/>
      <c r="CD72" s="138"/>
      <c r="CE72" s="138"/>
      <c r="CF72" s="138"/>
      <c r="CG72" s="138"/>
      <c r="CH72" s="138"/>
      <c r="CI72" s="138"/>
    </row>
    <row r="73" spans="2:87" ht="14.45" hidden="1" customHeight="1">
      <c r="B73" s="148"/>
      <c r="K73" s="164"/>
      <c r="L73" s="164"/>
      <c r="M73" s="164"/>
      <c r="N73" s="164"/>
      <c r="O73" s="164"/>
      <c r="P73" s="164"/>
      <c r="Q73" s="164"/>
      <c r="R73" s="164"/>
      <c r="S73" s="164"/>
      <c r="T73" s="164"/>
      <c r="U73" s="164"/>
      <c r="V73" s="164"/>
      <c r="W73" s="164"/>
      <c r="X73" s="164"/>
      <c r="Y73" s="164"/>
      <c r="Z73" s="164"/>
      <c r="AA73" s="164"/>
      <c r="AY73" s="140"/>
      <c r="BW73" s="138"/>
      <c r="BX73" s="138"/>
      <c r="BY73" s="138"/>
      <c r="BZ73" s="138"/>
      <c r="CA73" s="138"/>
      <c r="CB73" s="138"/>
      <c r="CC73" s="138"/>
      <c r="CD73" s="138"/>
      <c r="CE73" s="138"/>
      <c r="CF73" s="138"/>
      <c r="CG73" s="138"/>
      <c r="CH73" s="138"/>
      <c r="CI73" s="138"/>
    </row>
    <row r="74" spans="2:87" ht="14.45" hidden="1" customHeight="1">
      <c r="B74" s="148"/>
      <c r="K74" s="164"/>
      <c r="L74" s="164"/>
      <c r="M74" s="164"/>
      <c r="N74" s="164"/>
      <c r="O74" s="164"/>
      <c r="P74" s="164"/>
      <c r="Q74" s="164"/>
      <c r="R74" s="164"/>
      <c r="S74" s="164"/>
      <c r="T74" s="164"/>
      <c r="U74" s="164"/>
      <c r="V74" s="164"/>
      <c r="W74" s="164"/>
      <c r="X74" s="164"/>
      <c r="Y74" s="164"/>
      <c r="Z74" s="164"/>
      <c r="AA74" s="164"/>
      <c r="AY74" s="140"/>
      <c r="BW74" s="138"/>
      <c r="BX74" s="138"/>
      <c r="BY74" s="138"/>
      <c r="BZ74" s="138"/>
      <c r="CA74" s="138"/>
      <c r="CB74" s="138"/>
      <c r="CC74" s="138"/>
      <c r="CD74" s="138"/>
      <c r="CE74" s="138"/>
      <c r="CF74" s="138"/>
      <c r="CG74" s="138"/>
      <c r="CH74" s="138"/>
      <c r="CI74" s="138"/>
    </row>
    <row r="75" spans="2:87" ht="14.45" hidden="1" customHeight="1">
      <c r="B75" s="148"/>
      <c r="K75" s="164"/>
      <c r="L75" s="164"/>
      <c r="M75" s="164"/>
      <c r="N75" s="164"/>
      <c r="O75" s="164"/>
      <c r="P75" s="164"/>
      <c r="Q75" s="164"/>
      <c r="R75" s="164"/>
      <c r="S75" s="164"/>
      <c r="T75" s="164"/>
      <c r="U75" s="164"/>
      <c r="V75" s="164"/>
      <c r="W75" s="164"/>
      <c r="X75" s="164"/>
      <c r="Y75" s="164"/>
      <c r="Z75" s="164"/>
      <c r="AA75" s="164"/>
      <c r="AY75" s="140"/>
      <c r="BW75" s="138"/>
      <c r="BX75" s="138"/>
      <c r="BY75" s="138"/>
      <c r="BZ75" s="138"/>
      <c r="CA75" s="138"/>
      <c r="CB75" s="138"/>
      <c r="CC75" s="138"/>
      <c r="CD75" s="138"/>
      <c r="CE75" s="138"/>
      <c r="CF75" s="138"/>
      <c r="CG75" s="138"/>
      <c r="CH75" s="138"/>
      <c r="CI75" s="138"/>
    </row>
    <row r="76" spans="2:87" ht="14.45" hidden="1" customHeight="1">
      <c r="B76" s="148"/>
      <c r="K76" s="164"/>
      <c r="L76" s="164"/>
      <c r="M76" s="164"/>
      <c r="N76" s="164"/>
      <c r="O76" s="164"/>
      <c r="P76" s="164"/>
      <c r="Q76" s="164"/>
      <c r="R76" s="164"/>
      <c r="S76" s="164"/>
      <c r="T76" s="164"/>
      <c r="U76" s="164"/>
      <c r="V76" s="164"/>
      <c r="W76" s="164"/>
      <c r="X76" s="164"/>
      <c r="Y76" s="164"/>
      <c r="Z76" s="164"/>
      <c r="AA76" s="164"/>
      <c r="AY76" s="140"/>
      <c r="BW76" s="138"/>
      <c r="BX76" s="138"/>
      <c r="BY76" s="138"/>
      <c r="BZ76" s="138"/>
      <c r="CA76" s="138"/>
      <c r="CB76" s="138"/>
      <c r="CC76" s="138"/>
      <c r="CD76" s="138"/>
      <c r="CE76" s="138"/>
      <c r="CF76" s="138"/>
      <c r="CG76" s="138"/>
      <c r="CH76" s="138"/>
      <c r="CI76" s="138"/>
    </row>
    <row r="77" spans="2:87" ht="14.45" hidden="1" customHeight="1">
      <c r="B77" s="148"/>
      <c r="K77" s="164"/>
      <c r="L77" s="164"/>
      <c r="M77" s="164"/>
      <c r="N77" s="164"/>
      <c r="O77" s="164"/>
      <c r="P77" s="164"/>
      <c r="Q77" s="164"/>
      <c r="R77" s="164"/>
      <c r="S77" s="164"/>
      <c r="T77" s="164"/>
      <c r="U77" s="164"/>
      <c r="V77" s="164"/>
      <c r="W77" s="164"/>
      <c r="X77" s="164"/>
      <c r="Y77" s="164"/>
      <c r="Z77" s="164"/>
      <c r="AA77" s="164"/>
      <c r="AY77" s="140"/>
      <c r="BW77" s="138"/>
      <c r="BX77" s="138"/>
      <c r="BY77" s="138"/>
      <c r="BZ77" s="138"/>
      <c r="CA77" s="138"/>
      <c r="CB77" s="138"/>
      <c r="CC77" s="138"/>
      <c r="CD77" s="138"/>
      <c r="CE77" s="138"/>
      <c r="CF77" s="138"/>
      <c r="CG77" s="138"/>
      <c r="CH77" s="138"/>
      <c r="CI77" s="138"/>
    </row>
    <row r="78" spans="2:87" ht="14.45" hidden="1" customHeight="1">
      <c r="B78" s="148"/>
      <c r="K78" s="164"/>
      <c r="L78" s="164"/>
      <c r="M78" s="164"/>
      <c r="N78" s="164"/>
      <c r="O78" s="164"/>
      <c r="P78" s="164"/>
      <c r="Q78" s="164"/>
      <c r="R78" s="164"/>
      <c r="S78" s="164"/>
      <c r="T78" s="164"/>
      <c r="U78" s="164"/>
      <c r="V78" s="164"/>
      <c r="W78" s="164"/>
      <c r="X78" s="164"/>
      <c r="Y78" s="164"/>
      <c r="Z78" s="164"/>
      <c r="AA78" s="164"/>
      <c r="AY78" s="140"/>
      <c r="BW78" s="138"/>
      <c r="BX78" s="138"/>
      <c r="BY78" s="138"/>
      <c r="BZ78" s="138"/>
      <c r="CA78" s="138"/>
      <c r="CB78" s="138"/>
      <c r="CC78" s="138"/>
      <c r="CD78" s="138"/>
      <c r="CE78" s="138"/>
      <c r="CF78" s="138"/>
      <c r="CG78" s="138"/>
      <c r="CH78" s="138"/>
      <c r="CI78" s="138"/>
    </row>
    <row r="79" spans="2:87" ht="14.45" hidden="1" customHeight="1">
      <c r="B79" s="148"/>
      <c r="K79" s="164"/>
      <c r="L79" s="164"/>
      <c r="M79" s="164"/>
      <c r="N79" s="164"/>
      <c r="O79" s="164"/>
      <c r="P79" s="164"/>
      <c r="Q79" s="164"/>
      <c r="R79" s="164"/>
      <c r="S79" s="164"/>
      <c r="T79" s="164"/>
      <c r="U79" s="164"/>
      <c r="V79" s="164"/>
      <c r="W79" s="164"/>
      <c r="X79" s="164"/>
      <c r="Y79" s="164"/>
      <c r="Z79" s="164"/>
      <c r="AA79" s="164"/>
      <c r="AY79" s="140"/>
      <c r="BW79" s="138"/>
      <c r="BX79" s="138"/>
      <c r="BY79" s="138"/>
      <c r="BZ79" s="138"/>
      <c r="CA79" s="138"/>
      <c r="CB79" s="138"/>
      <c r="CC79" s="138"/>
      <c r="CD79" s="138"/>
      <c r="CE79" s="138"/>
      <c r="CF79" s="138"/>
      <c r="CG79" s="138"/>
      <c r="CH79" s="138"/>
      <c r="CI79" s="138"/>
    </row>
    <row r="80" spans="2:87" ht="14.45" hidden="1" customHeight="1">
      <c r="B80" s="148"/>
      <c r="K80" s="164"/>
      <c r="L80" s="164"/>
      <c r="M80" s="164"/>
      <c r="N80" s="164"/>
      <c r="O80" s="164"/>
      <c r="P80" s="164"/>
      <c r="Q80" s="164"/>
      <c r="R80" s="164"/>
      <c r="S80" s="164"/>
      <c r="T80" s="164"/>
      <c r="U80" s="164"/>
      <c r="V80" s="164"/>
      <c r="W80" s="164"/>
      <c r="X80" s="164"/>
      <c r="Y80" s="164"/>
      <c r="Z80" s="164"/>
      <c r="AA80" s="164"/>
      <c r="AY80" s="140"/>
      <c r="BW80" s="138"/>
      <c r="BX80" s="138"/>
      <c r="BY80" s="138"/>
      <c r="BZ80" s="138"/>
      <c r="CA80" s="138"/>
      <c r="CB80" s="138"/>
      <c r="CC80" s="138"/>
      <c r="CD80" s="138"/>
      <c r="CE80" s="138"/>
      <c r="CF80" s="138"/>
      <c r="CG80" s="138"/>
      <c r="CH80" s="138"/>
      <c r="CI80" s="138"/>
    </row>
    <row r="81" spans="2:87" ht="14.45" hidden="1" customHeight="1">
      <c r="B81" s="148"/>
      <c r="K81" s="164"/>
      <c r="L81" s="164"/>
      <c r="M81" s="164"/>
      <c r="N81" s="164"/>
      <c r="O81" s="164"/>
      <c r="P81" s="164"/>
      <c r="Q81" s="164"/>
      <c r="R81" s="164"/>
      <c r="S81" s="164"/>
      <c r="T81" s="164"/>
      <c r="U81" s="164"/>
      <c r="V81" s="164"/>
      <c r="W81" s="164"/>
      <c r="X81" s="164"/>
      <c r="Y81" s="164"/>
      <c r="Z81" s="164"/>
      <c r="AA81" s="164"/>
      <c r="AY81" s="140"/>
      <c r="BW81" s="138"/>
      <c r="BX81" s="138"/>
      <c r="BY81" s="138"/>
      <c r="BZ81" s="138"/>
      <c r="CA81" s="138"/>
      <c r="CB81" s="138"/>
      <c r="CC81" s="138"/>
      <c r="CD81" s="138"/>
      <c r="CE81" s="138"/>
      <c r="CF81" s="138"/>
      <c r="CG81" s="138"/>
      <c r="CH81" s="138"/>
      <c r="CI81" s="138"/>
    </row>
    <row r="82" spans="2:87" ht="14.45" hidden="1" customHeight="1">
      <c r="B82" s="148"/>
      <c r="K82" s="164"/>
      <c r="L82" s="164"/>
      <c r="M82" s="164"/>
      <c r="N82" s="164"/>
      <c r="O82" s="164"/>
      <c r="P82" s="164"/>
      <c r="Q82" s="164"/>
      <c r="R82" s="164"/>
      <c r="S82" s="164"/>
      <c r="T82" s="164"/>
      <c r="U82" s="164"/>
      <c r="V82" s="164"/>
      <c r="W82" s="164"/>
      <c r="X82" s="164"/>
      <c r="Y82" s="164"/>
      <c r="Z82" s="164"/>
      <c r="AA82" s="164"/>
      <c r="AY82" s="140"/>
      <c r="BW82" s="138"/>
      <c r="BX82" s="138"/>
      <c r="BY82" s="138"/>
      <c r="BZ82" s="138"/>
      <c r="CA82" s="138"/>
      <c r="CB82" s="138"/>
      <c r="CC82" s="138"/>
      <c r="CD82" s="138"/>
      <c r="CE82" s="138"/>
      <c r="CF82" s="138"/>
      <c r="CG82" s="138"/>
      <c r="CH82" s="138"/>
      <c r="CI82" s="138"/>
    </row>
    <row r="83" spans="2:87" ht="14.45" hidden="1" customHeight="1">
      <c r="B83" s="148"/>
      <c r="K83" s="164"/>
      <c r="L83" s="164"/>
      <c r="M83" s="164"/>
      <c r="N83" s="164"/>
      <c r="O83" s="164"/>
      <c r="P83" s="164"/>
      <c r="Q83" s="164"/>
      <c r="R83" s="164"/>
      <c r="S83" s="164"/>
      <c r="T83" s="164"/>
      <c r="U83" s="164"/>
      <c r="V83" s="164"/>
      <c r="W83" s="164"/>
      <c r="X83" s="164"/>
      <c r="Y83" s="164"/>
      <c r="Z83" s="164"/>
      <c r="AA83" s="164"/>
      <c r="AY83" s="140"/>
      <c r="BW83" s="138"/>
      <c r="BX83" s="138"/>
      <c r="BY83" s="138"/>
      <c r="BZ83" s="138"/>
      <c r="CA83" s="138"/>
      <c r="CB83" s="138"/>
      <c r="CC83" s="138"/>
      <c r="CD83" s="138"/>
      <c r="CE83" s="138"/>
      <c r="CF83" s="138"/>
      <c r="CG83" s="138"/>
      <c r="CH83" s="138"/>
      <c r="CI83" s="138"/>
    </row>
    <row r="84" spans="2:87" ht="14.45" hidden="1" customHeight="1">
      <c r="B84" s="147"/>
      <c r="K84" s="164"/>
      <c r="L84" s="164"/>
      <c r="M84" s="164"/>
      <c r="N84" s="164"/>
      <c r="O84" s="164"/>
      <c r="P84" s="164"/>
      <c r="Q84" s="164"/>
      <c r="R84" s="164"/>
      <c r="S84" s="164"/>
      <c r="T84" s="164"/>
      <c r="U84" s="164"/>
      <c r="V84" s="164"/>
      <c r="W84" s="164"/>
      <c r="X84" s="164"/>
      <c r="Y84" s="164"/>
      <c r="Z84" s="164"/>
      <c r="AA84" s="164"/>
      <c r="AY84" s="140"/>
      <c r="BW84" s="138"/>
      <c r="BX84" s="138"/>
      <c r="BY84" s="138"/>
      <c r="BZ84" s="138"/>
      <c r="CA84" s="138"/>
      <c r="CB84" s="138"/>
      <c r="CC84" s="138"/>
      <c r="CD84" s="138"/>
      <c r="CE84" s="138"/>
      <c r="CF84" s="138"/>
      <c r="CG84" s="138"/>
      <c r="CH84" s="138"/>
      <c r="CI84" s="138"/>
    </row>
    <row r="85" spans="2:87" ht="14.45" hidden="1" customHeight="1">
      <c r="B85" s="147"/>
      <c r="K85" s="164"/>
      <c r="L85" s="164"/>
      <c r="M85" s="164"/>
      <c r="N85" s="164"/>
      <c r="O85" s="164"/>
      <c r="P85" s="164"/>
      <c r="Q85" s="164"/>
      <c r="R85" s="164"/>
      <c r="S85" s="164"/>
      <c r="T85" s="164"/>
      <c r="U85" s="164"/>
      <c r="V85" s="164"/>
      <c r="W85" s="164"/>
      <c r="X85" s="164"/>
      <c r="Y85" s="164"/>
      <c r="Z85" s="164"/>
      <c r="AA85" s="164"/>
      <c r="AY85" s="140"/>
      <c r="BW85" s="138"/>
      <c r="BX85" s="138"/>
      <c r="BY85" s="138"/>
      <c r="BZ85" s="138"/>
      <c r="CA85" s="138"/>
      <c r="CB85" s="138"/>
      <c r="CC85" s="138"/>
      <c r="CD85" s="138"/>
      <c r="CE85" s="138"/>
      <c r="CF85" s="138"/>
      <c r="CG85" s="138"/>
      <c r="CH85" s="138"/>
      <c r="CI85" s="138"/>
    </row>
    <row r="86" spans="2:87" ht="14.45" hidden="1" customHeight="1">
      <c r="B86" s="147"/>
      <c r="C86" s="145"/>
      <c r="K86" s="164"/>
      <c r="L86" s="164"/>
      <c r="M86" s="164"/>
      <c r="N86" s="164"/>
      <c r="O86" s="164"/>
      <c r="P86" s="164"/>
      <c r="Q86" s="164"/>
      <c r="R86" s="164"/>
      <c r="S86" s="164"/>
      <c r="T86" s="164"/>
      <c r="U86" s="164"/>
      <c r="V86" s="164"/>
      <c r="W86" s="164"/>
      <c r="X86" s="164"/>
      <c r="Y86" s="164"/>
      <c r="Z86" s="164"/>
      <c r="AA86" s="164"/>
      <c r="AY86" s="140"/>
      <c r="BW86" s="138"/>
      <c r="BX86" s="138"/>
      <c r="BY86" s="138"/>
      <c r="BZ86" s="138"/>
      <c r="CA86" s="138"/>
      <c r="CB86" s="138"/>
      <c r="CC86" s="138"/>
      <c r="CD86" s="138"/>
      <c r="CE86" s="138"/>
      <c r="CF86" s="138"/>
      <c r="CG86" s="138"/>
      <c r="CH86" s="138"/>
      <c r="CI86" s="138"/>
    </row>
    <row r="87" spans="2:87" ht="14.45" hidden="1" customHeight="1">
      <c r="B87" s="147"/>
      <c r="C87" s="145"/>
      <c r="K87" s="164"/>
      <c r="L87" s="164"/>
      <c r="M87" s="164"/>
      <c r="N87" s="164"/>
      <c r="O87" s="164"/>
      <c r="P87" s="164"/>
      <c r="Q87" s="164"/>
      <c r="R87" s="164"/>
      <c r="S87" s="164"/>
      <c r="T87" s="164"/>
      <c r="U87" s="164"/>
      <c r="V87" s="164"/>
      <c r="W87" s="164"/>
      <c r="X87" s="164"/>
      <c r="Y87" s="164"/>
      <c r="Z87" s="164"/>
      <c r="AA87" s="164"/>
      <c r="AY87" s="140"/>
      <c r="BW87" s="138"/>
      <c r="BX87" s="138"/>
      <c r="BY87" s="138"/>
      <c r="BZ87" s="138"/>
      <c r="CA87" s="138"/>
      <c r="CB87" s="138"/>
      <c r="CC87" s="138"/>
      <c r="CD87" s="138"/>
      <c r="CE87" s="138"/>
      <c r="CF87" s="138"/>
      <c r="CG87" s="138"/>
      <c r="CH87" s="138"/>
      <c r="CI87" s="138"/>
    </row>
    <row r="88" spans="2:87" ht="14.45" hidden="1" customHeight="1">
      <c r="B88" s="147"/>
      <c r="C88" s="145"/>
      <c r="K88" s="164"/>
      <c r="L88" s="164"/>
      <c r="M88" s="164"/>
      <c r="N88" s="164"/>
      <c r="O88" s="164"/>
      <c r="P88" s="164"/>
      <c r="Q88" s="164"/>
      <c r="R88" s="164"/>
      <c r="S88" s="164"/>
      <c r="T88" s="164"/>
      <c r="U88" s="164"/>
      <c r="V88" s="164"/>
      <c r="W88" s="164"/>
      <c r="X88" s="164"/>
      <c r="Y88" s="164"/>
      <c r="Z88" s="164"/>
      <c r="AA88" s="164"/>
      <c r="AY88" s="140"/>
      <c r="BW88" s="138"/>
      <c r="BX88" s="138"/>
      <c r="BY88" s="138"/>
      <c r="BZ88" s="138"/>
      <c r="CA88" s="138"/>
      <c r="CB88" s="138"/>
      <c r="CC88" s="138"/>
      <c r="CD88" s="138"/>
      <c r="CE88" s="138"/>
      <c r="CF88" s="138"/>
      <c r="CG88" s="138"/>
      <c r="CH88" s="138"/>
      <c r="CI88" s="138"/>
    </row>
    <row r="89" spans="2:87" ht="14.45" hidden="1" customHeight="1">
      <c r="B89" s="147"/>
      <c r="K89" s="164"/>
      <c r="L89" s="164"/>
      <c r="M89" s="164"/>
      <c r="N89" s="164"/>
      <c r="O89" s="164"/>
      <c r="P89" s="164"/>
      <c r="Q89" s="164"/>
      <c r="R89" s="164"/>
      <c r="S89" s="164"/>
      <c r="T89" s="164"/>
      <c r="U89" s="164"/>
      <c r="V89" s="164"/>
      <c r="W89" s="164"/>
      <c r="X89" s="164"/>
      <c r="Y89" s="164"/>
      <c r="Z89" s="164"/>
      <c r="AA89" s="164"/>
      <c r="BW89" s="138"/>
      <c r="BX89" s="138"/>
      <c r="BY89" s="138"/>
      <c r="BZ89" s="138"/>
      <c r="CA89" s="138"/>
      <c r="CB89" s="138"/>
      <c r="CC89" s="138"/>
      <c r="CD89" s="138"/>
      <c r="CE89" s="138"/>
      <c r="CF89" s="138"/>
      <c r="CG89" s="138"/>
      <c r="CH89" s="138"/>
      <c r="CI89" s="138"/>
    </row>
    <row r="90" spans="2:87" ht="14.45" hidden="1" customHeight="1">
      <c r="B90" s="147"/>
      <c r="K90" s="164"/>
      <c r="L90" s="164"/>
      <c r="M90" s="164"/>
      <c r="N90" s="164"/>
      <c r="O90" s="164"/>
      <c r="P90" s="164"/>
      <c r="Q90" s="164"/>
      <c r="R90" s="164"/>
      <c r="S90" s="164"/>
      <c r="T90" s="164"/>
      <c r="U90" s="164"/>
      <c r="V90" s="164"/>
      <c r="W90" s="164"/>
      <c r="X90" s="164"/>
      <c r="Y90" s="164"/>
      <c r="Z90" s="164"/>
      <c r="AA90" s="164"/>
      <c r="AY90" s="140"/>
      <c r="BW90" s="138"/>
      <c r="BX90" s="138"/>
      <c r="BY90" s="138"/>
      <c r="BZ90" s="138"/>
      <c r="CA90" s="138"/>
      <c r="CB90" s="138"/>
      <c r="CC90" s="138"/>
      <c r="CD90" s="138"/>
      <c r="CE90" s="138"/>
      <c r="CF90" s="138"/>
      <c r="CG90" s="138"/>
      <c r="CH90" s="138"/>
      <c r="CI90" s="138"/>
    </row>
    <row r="91" spans="2:87" ht="14.45" hidden="1" customHeight="1">
      <c r="B91" s="147"/>
      <c r="K91" s="164"/>
      <c r="L91" s="164"/>
      <c r="M91" s="164"/>
      <c r="N91" s="164"/>
      <c r="O91" s="164"/>
      <c r="P91" s="164"/>
      <c r="Q91" s="164"/>
      <c r="R91" s="164"/>
      <c r="S91" s="164"/>
      <c r="T91" s="164"/>
      <c r="U91" s="164"/>
      <c r="V91" s="164"/>
      <c r="W91" s="164"/>
      <c r="X91" s="164"/>
      <c r="Y91" s="164"/>
      <c r="Z91" s="164"/>
      <c r="AA91" s="164"/>
      <c r="AY91" s="140"/>
      <c r="BW91" s="138"/>
      <c r="BX91" s="138"/>
      <c r="BY91" s="138"/>
      <c r="BZ91" s="138"/>
      <c r="CA91" s="138"/>
      <c r="CB91" s="138"/>
      <c r="CC91" s="138"/>
      <c r="CD91" s="138"/>
      <c r="CE91" s="138"/>
      <c r="CF91" s="138"/>
      <c r="CG91" s="138"/>
      <c r="CH91" s="138"/>
      <c r="CI91" s="138"/>
    </row>
    <row r="92" spans="2:87" ht="14.45" hidden="1" customHeight="1">
      <c r="B92" s="147"/>
      <c r="K92" s="164"/>
      <c r="L92" s="164"/>
      <c r="M92" s="164"/>
      <c r="N92" s="164"/>
      <c r="O92" s="164"/>
      <c r="P92" s="164"/>
      <c r="Q92" s="164"/>
      <c r="R92" s="164"/>
      <c r="S92" s="164"/>
      <c r="T92" s="164"/>
      <c r="U92" s="164"/>
      <c r="V92" s="164"/>
      <c r="W92" s="164"/>
      <c r="X92" s="164"/>
      <c r="Y92" s="164"/>
      <c r="Z92" s="164"/>
      <c r="AA92" s="164"/>
      <c r="AY92" s="140"/>
      <c r="BW92" s="138"/>
      <c r="BX92" s="138"/>
      <c r="BY92" s="138"/>
      <c r="BZ92" s="138"/>
      <c r="CA92" s="138"/>
      <c r="CB92" s="138"/>
      <c r="CC92" s="138"/>
      <c r="CD92" s="138"/>
      <c r="CE92" s="138"/>
      <c r="CF92" s="138"/>
      <c r="CG92" s="138"/>
      <c r="CH92" s="138"/>
      <c r="CI92" s="138"/>
    </row>
    <row r="93" spans="2:87" ht="14.45" hidden="1" customHeight="1">
      <c r="B93" s="147"/>
      <c r="C93" s="145"/>
      <c r="K93" s="164"/>
      <c r="L93" s="164"/>
      <c r="M93" s="164"/>
      <c r="N93" s="164"/>
      <c r="O93" s="164"/>
      <c r="P93" s="164"/>
      <c r="Q93" s="164"/>
      <c r="R93" s="164"/>
      <c r="S93" s="164"/>
      <c r="T93" s="164"/>
      <c r="U93" s="164"/>
      <c r="V93" s="164"/>
      <c r="W93" s="164"/>
      <c r="X93" s="164"/>
      <c r="Y93" s="164"/>
      <c r="Z93" s="164"/>
      <c r="AA93" s="164"/>
      <c r="AY93" s="140"/>
      <c r="BW93" s="138"/>
      <c r="BX93" s="138"/>
      <c r="BY93" s="138"/>
      <c r="BZ93" s="138"/>
      <c r="CA93" s="138"/>
      <c r="CB93" s="138"/>
      <c r="CC93" s="138"/>
      <c r="CD93" s="138"/>
      <c r="CE93" s="138"/>
      <c r="CF93" s="138"/>
      <c r="CG93" s="138"/>
      <c r="CH93" s="138"/>
      <c r="CI93" s="138"/>
    </row>
    <row r="94" spans="2:87" ht="14.45" hidden="1" customHeight="1">
      <c r="B94" s="147"/>
      <c r="C94" s="145"/>
      <c r="K94" s="164"/>
      <c r="L94" s="164"/>
      <c r="M94" s="164"/>
      <c r="N94" s="164"/>
      <c r="O94" s="164"/>
      <c r="P94" s="164"/>
      <c r="Q94" s="164"/>
      <c r="R94" s="164"/>
      <c r="S94" s="164"/>
      <c r="T94" s="164"/>
      <c r="U94" s="164"/>
      <c r="V94" s="164"/>
      <c r="W94" s="164"/>
      <c r="X94" s="164"/>
      <c r="Y94" s="164"/>
      <c r="Z94" s="164"/>
      <c r="AA94" s="164"/>
      <c r="AY94" s="140"/>
      <c r="BW94" s="138"/>
      <c r="BX94" s="138"/>
      <c r="BY94" s="138"/>
      <c r="BZ94" s="138"/>
      <c r="CA94" s="138"/>
      <c r="CB94" s="138"/>
      <c r="CC94" s="138"/>
      <c r="CD94" s="138"/>
      <c r="CE94" s="138"/>
      <c r="CF94" s="138"/>
      <c r="CG94" s="138"/>
      <c r="CH94" s="138"/>
      <c r="CI94" s="138"/>
    </row>
    <row r="95" spans="2:87" ht="16.5" hidden="1" customHeight="1">
      <c r="B95" s="148"/>
      <c r="C95" s="145"/>
      <c r="K95" s="164"/>
      <c r="L95" s="164"/>
      <c r="M95" s="164"/>
      <c r="N95" s="164"/>
      <c r="O95" s="164"/>
      <c r="P95" s="164"/>
      <c r="Q95" s="164"/>
      <c r="R95" s="164"/>
      <c r="S95" s="164"/>
      <c r="T95" s="164"/>
      <c r="U95" s="164"/>
      <c r="V95" s="164"/>
      <c r="W95" s="164"/>
      <c r="X95" s="164"/>
      <c r="Y95" s="164"/>
      <c r="Z95" s="164"/>
      <c r="AA95" s="164"/>
      <c r="AY95" s="140"/>
      <c r="BW95" s="138"/>
      <c r="BX95" s="138"/>
      <c r="BY95" s="138"/>
      <c r="BZ95" s="138"/>
      <c r="CA95" s="138"/>
      <c r="CB95" s="138"/>
      <c r="CC95" s="138"/>
      <c r="CD95" s="138"/>
      <c r="CE95" s="138"/>
      <c r="CF95" s="138"/>
      <c r="CG95" s="138"/>
      <c r="CH95" s="138"/>
      <c r="CI95" s="138"/>
    </row>
    <row r="96" spans="2:87" ht="16.5" hidden="1" customHeight="1">
      <c r="B96" s="149"/>
      <c r="C96" s="145"/>
      <c r="K96" s="164"/>
      <c r="L96" s="164"/>
      <c r="M96" s="164"/>
      <c r="N96" s="164"/>
      <c r="O96" s="164"/>
      <c r="P96" s="164"/>
      <c r="Q96" s="164"/>
      <c r="R96" s="164"/>
      <c r="S96" s="164"/>
      <c r="T96" s="164"/>
      <c r="U96" s="164"/>
      <c r="V96" s="164"/>
      <c r="W96" s="164"/>
      <c r="X96" s="164"/>
      <c r="Y96" s="164"/>
      <c r="Z96" s="164"/>
      <c r="AA96" s="164"/>
      <c r="AY96" s="140"/>
      <c r="BW96" s="138"/>
      <c r="BX96" s="138"/>
      <c r="BY96" s="138"/>
      <c r="BZ96" s="138"/>
      <c r="CA96" s="138"/>
      <c r="CB96" s="138"/>
      <c r="CC96" s="138"/>
      <c r="CD96" s="138"/>
      <c r="CE96" s="138"/>
      <c r="CF96" s="138"/>
      <c r="CG96" s="138"/>
      <c r="CH96" s="138"/>
      <c r="CI96" s="138"/>
    </row>
    <row r="97" spans="2:87" hidden="1">
      <c r="B97" s="149"/>
      <c r="C97" s="145"/>
      <c r="K97" s="164"/>
      <c r="L97" s="164"/>
      <c r="M97" s="164"/>
      <c r="N97" s="164"/>
      <c r="O97" s="164"/>
      <c r="P97" s="164"/>
      <c r="Q97" s="164"/>
      <c r="R97" s="164"/>
      <c r="S97" s="164"/>
      <c r="T97" s="164"/>
      <c r="U97" s="164"/>
      <c r="V97" s="164"/>
      <c r="W97" s="164"/>
      <c r="X97" s="164"/>
      <c r="Y97" s="164"/>
      <c r="Z97" s="164"/>
      <c r="AA97" s="164"/>
      <c r="AY97" s="140"/>
      <c r="BW97" s="138"/>
      <c r="BX97" s="138"/>
      <c r="BY97" s="138"/>
      <c r="BZ97" s="138"/>
      <c r="CA97" s="138"/>
      <c r="CB97" s="138"/>
      <c r="CC97" s="138"/>
      <c r="CD97" s="138"/>
      <c r="CE97" s="138"/>
      <c r="CF97" s="138"/>
      <c r="CG97" s="138"/>
      <c r="CH97" s="138"/>
      <c r="CI97" s="138"/>
    </row>
    <row r="98" spans="2:87" hidden="1">
      <c r="B98" s="149"/>
      <c r="C98" s="145"/>
      <c r="K98" s="164"/>
      <c r="L98" s="164"/>
      <c r="M98" s="164"/>
      <c r="N98" s="164"/>
      <c r="O98" s="164"/>
      <c r="P98" s="164"/>
      <c r="Q98" s="164"/>
      <c r="R98" s="164"/>
      <c r="S98" s="164"/>
      <c r="T98" s="164"/>
      <c r="U98" s="164"/>
      <c r="V98" s="164"/>
      <c r="W98" s="164"/>
      <c r="X98" s="164"/>
      <c r="Y98" s="164"/>
      <c r="Z98" s="164"/>
      <c r="AA98" s="164"/>
      <c r="AY98" s="140"/>
      <c r="BW98" s="138"/>
      <c r="BX98" s="138"/>
      <c r="BY98" s="138"/>
      <c r="BZ98" s="138"/>
      <c r="CA98" s="138"/>
      <c r="CB98" s="138"/>
      <c r="CC98" s="138"/>
      <c r="CD98" s="138"/>
      <c r="CE98" s="138"/>
      <c r="CF98" s="138"/>
      <c r="CG98" s="138"/>
      <c r="CH98" s="138"/>
      <c r="CI98" s="138"/>
    </row>
    <row r="99" spans="2:87" hidden="1">
      <c r="B99" s="149"/>
      <c r="C99" s="145"/>
      <c r="K99" s="164"/>
      <c r="L99" s="164"/>
      <c r="M99" s="164"/>
      <c r="N99" s="164"/>
      <c r="O99" s="164"/>
      <c r="P99" s="164"/>
      <c r="Q99" s="164"/>
      <c r="R99" s="164"/>
      <c r="S99" s="164"/>
      <c r="T99" s="164"/>
      <c r="U99" s="164"/>
      <c r="V99" s="164"/>
      <c r="W99" s="164"/>
      <c r="X99" s="164"/>
      <c r="Y99" s="164"/>
      <c r="Z99" s="164"/>
      <c r="AA99" s="164"/>
      <c r="AY99" s="140"/>
      <c r="BW99" s="138"/>
      <c r="BX99" s="138"/>
      <c r="BY99" s="138"/>
      <c r="BZ99" s="138"/>
      <c r="CA99" s="138"/>
      <c r="CB99" s="138"/>
      <c r="CC99" s="138"/>
      <c r="CD99" s="138"/>
      <c r="CE99" s="138"/>
      <c r="CF99" s="138"/>
      <c r="CG99" s="138"/>
      <c r="CH99" s="138"/>
      <c r="CI99" s="138"/>
    </row>
    <row r="100" spans="2:87" hidden="1">
      <c r="B100" s="149"/>
      <c r="C100" s="145"/>
      <c r="K100" s="164"/>
      <c r="L100" s="164"/>
      <c r="M100" s="164"/>
      <c r="N100" s="164"/>
      <c r="O100" s="164"/>
      <c r="P100" s="164"/>
      <c r="Q100" s="164"/>
      <c r="R100" s="164"/>
      <c r="S100" s="164"/>
      <c r="T100" s="164"/>
      <c r="U100" s="164"/>
      <c r="V100" s="164"/>
      <c r="W100" s="164"/>
      <c r="X100" s="164"/>
      <c r="Y100" s="164"/>
      <c r="Z100" s="164"/>
      <c r="AA100" s="164"/>
      <c r="AY100" s="140"/>
      <c r="BW100" s="138"/>
      <c r="BX100" s="138"/>
      <c r="BY100" s="138"/>
      <c r="BZ100" s="138"/>
      <c r="CA100" s="138"/>
      <c r="CB100" s="138"/>
      <c r="CC100" s="138"/>
      <c r="CD100" s="138"/>
      <c r="CE100" s="138"/>
      <c r="CF100" s="138"/>
      <c r="CG100" s="138"/>
      <c r="CH100" s="138"/>
      <c r="CI100" s="138"/>
    </row>
    <row r="101" spans="2:87" hidden="1">
      <c r="B101" s="149"/>
      <c r="C101" s="145"/>
      <c r="K101" s="164"/>
      <c r="L101" s="164"/>
      <c r="M101" s="164"/>
      <c r="N101" s="164"/>
      <c r="O101" s="164"/>
      <c r="P101" s="164"/>
      <c r="Q101" s="164"/>
      <c r="R101" s="164"/>
      <c r="S101" s="164"/>
      <c r="T101" s="164"/>
      <c r="U101" s="164"/>
      <c r="V101" s="164"/>
      <c r="W101" s="164"/>
      <c r="X101" s="164"/>
      <c r="Y101" s="164"/>
      <c r="Z101" s="164"/>
      <c r="AA101" s="164"/>
      <c r="AY101" s="140"/>
      <c r="BW101" s="138"/>
      <c r="BX101" s="138"/>
      <c r="BY101" s="138"/>
      <c r="BZ101" s="138"/>
      <c r="CA101" s="138"/>
      <c r="CB101" s="138"/>
      <c r="CC101" s="138"/>
      <c r="CD101" s="138"/>
      <c r="CE101" s="138"/>
      <c r="CF101" s="138"/>
      <c r="CG101" s="138"/>
      <c r="CH101" s="138"/>
      <c r="CI101" s="138"/>
    </row>
    <row r="102" spans="2:87" hidden="1">
      <c r="B102" s="149"/>
      <c r="C102" s="145"/>
      <c r="K102" s="164"/>
      <c r="L102" s="164"/>
      <c r="M102" s="164"/>
      <c r="N102" s="164"/>
      <c r="O102" s="164"/>
      <c r="P102" s="164"/>
      <c r="Q102" s="164"/>
      <c r="R102" s="164"/>
      <c r="S102" s="164"/>
      <c r="T102" s="164"/>
      <c r="U102" s="164"/>
      <c r="V102" s="164"/>
      <c r="W102" s="164"/>
      <c r="X102" s="164"/>
      <c r="Y102" s="164"/>
      <c r="Z102" s="164"/>
      <c r="AA102" s="164"/>
      <c r="AY102" s="140"/>
      <c r="BW102" s="138"/>
      <c r="BX102" s="138"/>
      <c r="BY102" s="138"/>
      <c r="BZ102" s="138"/>
      <c r="CA102" s="138"/>
      <c r="CB102" s="138"/>
      <c r="CC102" s="138"/>
      <c r="CD102" s="138"/>
      <c r="CE102" s="138"/>
      <c r="CF102" s="138"/>
      <c r="CG102" s="138"/>
      <c r="CH102" s="138"/>
      <c r="CI102" s="138"/>
    </row>
    <row r="103" spans="2:87" hidden="1">
      <c r="B103" s="150"/>
      <c r="C103" s="145"/>
      <c r="K103" s="164"/>
      <c r="L103" s="164"/>
      <c r="M103" s="164"/>
      <c r="N103" s="164"/>
      <c r="O103" s="164"/>
      <c r="P103" s="164"/>
      <c r="Q103" s="164"/>
      <c r="R103" s="164"/>
      <c r="S103" s="164"/>
      <c r="T103" s="164"/>
      <c r="U103" s="164"/>
      <c r="V103" s="164"/>
      <c r="W103" s="164"/>
      <c r="X103" s="164"/>
      <c r="Y103" s="164"/>
      <c r="Z103" s="164"/>
      <c r="AA103" s="164"/>
      <c r="AY103" s="140"/>
      <c r="BW103" s="138"/>
      <c r="BX103" s="138"/>
      <c r="BY103" s="138"/>
      <c r="BZ103" s="138"/>
      <c r="CA103" s="138"/>
      <c r="CB103" s="138"/>
      <c r="CC103" s="138"/>
      <c r="CD103" s="138"/>
      <c r="CE103" s="138"/>
      <c r="CF103" s="138"/>
      <c r="CG103" s="138"/>
      <c r="CH103" s="138"/>
      <c r="CI103" s="138"/>
    </row>
    <row r="104" spans="2:87">
      <c r="B104" s="150"/>
      <c r="C104" s="145"/>
      <c r="K104" s="164"/>
      <c r="L104" s="164"/>
      <c r="M104" s="164"/>
      <c r="N104" s="164"/>
      <c r="O104" s="164"/>
      <c r="P104" s="164"/>
      <c r="Q104" s="164"/>
      <c r="R104" s="164"/>
      <c r="S104" s="164"/>
      <c r="T104" s="164"/>
      <c r="U104" s="164"/>
      <c r="V104" s="164"/>
      <c r="W104" s="164"/>
      <c r="X104" s="164"/>
      <c r="Y104" s="164"/>
      <c r="Z104" s="164"/>
      <c r="AA104" s="164"/>
      <c r="AY104" s="140"/>
      <c r="BW104" s="138"/>
      <c r="BX104" s="138"/>
      <c r="BY104" s="138"/>
      <c r="BZ104" s="138"/>
      <c r="CA104" s="138"/>
      <c r="CB104" s="138"/>
      <c r="CC104" s="138"/>
      <c r="CD104" s="138"/>
      <c r="CE104" s="138"/>
      <c r="CF104" s="138"/>
      <c r="CG104" s="138"/>
      <c r="CH104" s="138"/>
      <c r="CI104" s="138"/>
    </row>
    <row r="105" spans="2:87">
      <c r="B105" s="150"/>
      <c r="C105" s="145"/>
      <c r="K105" s="164"/>
      <c r="L105" s="164"/>
      <c r="M105" s="164"/>
      <c r="N105" s="164"/>
      <c r="O105" s="164"/>
      <c r="P105" s="164"/>
      <c r="Q105" s="164"/>
      <c r="R105" s="164"/>
      <c r="S105" s="164"/>
      <c r="T105" s="164"/>
      <c r="U105" s="164"/>
      <c r="V105" s="164"/>
      <c r="W105" s="164"/>
      <c r="X105" s="164"/>
      <c r="Y105" s="164"/>
      <c r="Z105" s="164"/>
      <c r="AA105" s="164"/>
      <c r="AY105" s="140"/>
      <c r="BW105" s="138"/>
      <c r="BX105" s="138"/>
      <c r="BY105" s="138"/>
      <c r="BZ105" s="138"/>
      <c r="CA105" s="138"/>
      <c r="CB105" s="138"/>
      <c r="CC105" s="138"/>
      <c r="CD105" s="138"/>
      <c r="CE105" s="138"/>
      <c r="CF105" s="138"/>
      <c r="CG105" s="138"/>
      <c r="CH105" s="138"/>
      <c r="CI105" s="138"/>
    </row>
    <row r="106" spans="2:87">
      <c r="B106" s="150"/>
      <c r="C106" s="145"/>
      <c r="K106" s="164"/>
      <c r="L106" s="164"/>
      <c r="M106" s="164"/>
      <c r="N106" s="164"/>
      <c r="O106" s="164"/>
      <c r="P106" s="164"/>
      <c r="Q106" s="164"/>
      <c r="R106" s="164"/>
      <c r="S106" s="164"/>
      <c r="T106" s="164"/>
      <c r="U106" s="164"/>
      <c r="V106" s="164"/>
      <c r="W106" s="164"/>
      <c r="X106" s="164"/>
      <c r="Y106" s="164"/>
      <c r="Z106" s="164"/>
      <c r="AA106" s="164"/>
      <c r="AY106" s="140"/>
      <c r="BW106" s="138"/>
      <c r="BX106" s="138"/>
      <c r="BY106" s="138"/>
      <c r="BZ106" s="138"/>
      <c r="CA106" s="138"/>
      <c r="CB106" s="138"/>
      <c r="CC106" s="138"/>
      <c r="CD106" s="138"/>
      <c r="CE106" s="138"/>
      <c r="CF106" s="138"/>
      <c r="CG106" s="138"/>
      <c r="CH106" s="138"/>
      <c r="CI106" s="138"/>
    </row>
    <row r="107" spans="2:87">
      <c r="B107" s="150"/>
      <c r="C107" s="145"/>
      <c r="K107" s="164"/>
      <c r="L107" s="164"/>
      <c r="M107" s="164"/>
      <c r="N107" s="164"/>
      <c r="O107" s="164"/>
      <c r="P107" s="164"/>
      <c r="Q107" s="164"/>
      <c r="R107" s="164"/>
      <c r="S107" s="164"/>
      <c r="T107" s="164"/>
      <c r="U107" s="164"/>
      <c r="V107" s="164"/>
      <c r="W107" s="164"/>
      <c r="X107" s="164"/>
      <c r="Y107" s="164"/>
      <c r="Z107" s="164"/>
      <c r="AA107" s="164"/>
      <c r="AY107" s="140"/>
      <c r="BW107" s="138"/>
      <c r="BX107" s="138"/>
      <c r="BY107" s="138"/>
      <c r="BZ107" s="138"/>
      <c r="CA107" s="138"/>
      <c r="CB107" s="138"/>
      <c r="CC107" s="138"/>
      <c r="CD107" s="138"/>
      <c r="CE107" s="138"/>
      <c r="CF107" s="138"/>
      <c r="CG107" s="138"/>
      <c r="CH107" s="138"/>
      <c r="CI107" s="138"/>
    </row>
    <row r="108" spans="2:87">
      <c r="B108" s="150"/>
      <c r="C108" s="145"/>
      <c r="K108" s="164"/>
      <c r="L108" s="164"/>
      <c r="M108" s="164"/>
      <c r="N108" s="164"/>
      <c r="O108" s="164"/>
      <c r="P108" s="164"/>
      <c r="Q108" s="164"/>
      <c r="R108" s="164"/>
      <c r="S108" s="164"/>
      <c r="T108" s="164"/>
      <c r="U108" s="164"/>
      <c r="V108" s="164"/>
      <c r="W108" s="164"/>
      <c r="X108" s="164"/>
      <c r="Y108" s="164"/>
      <c r="Z108" s="164"/>
      <c r="AA108" s="164"/>
      <c r="AY108" s="140"/>
      <c r="BW108" s="138"/>
      <c r="BX108" s="138"/>
      <c r="BY108" s="138"/>
      <c r="BZ108" s="138"/>
      <c r="CA108" s="138"/>
      <c r="CB108" s="138"/>
      <c r="CC108" s="138"/>
      <c r="CD108" s="138"/>
      <c r="CE108" s="138"/>
      <c r="CF108" s="138"/>
      <c r="CG108" s="138"/>
      <c r="CH108" s="138"/>
      <c r="CI108" s="138"/>
    </row>
    <row r="109" spans="2:87">
      <c r="B109" s="150"/>
      <c r="C109" s="145"/>
      <c r="K109" s="164"/>
      <c r="L109" s="164"/>
      <c r="M109" s="164"/>
      <c r="N109" s="164"/>
      <c r="O109" s="164"/>
      <c r="P109" s="164"/>
      <c r="Q109" s="164"/>
      <c r="R109" s="164"/>
      <c r="S109" s="164"/>
      <c r="T109" s="164"/>
      <c r="U109" s="164"/>
      <c r="V109" s="164"/>
      <c r="W109" s="164"/>
      <c r="X109" s="164"/>
      <c r="Y109" s="164"/>
      <c r="Z109" s="164"/>
      <c r="AA109" s="164"/>
      <c r="AY109" s="140"/>
      <c r="BW109" s="138"/>
      <c r="BX109" s="138"/>
      <c r="BY109" s="138"/>
      <c r="BZ109" s="138"/>
      <c r="CA109" s="138"/>
      <c r="CB109" s="138"/>
      <c r="CC109" s="138"/>
      <c r="CD109" s="138"/>
      <c r="CE109" s="138"/>
      <c r="CF109" s="138"/>
      <c r="CG109" s="138"/>
      <c r="CH109" s="138"/>
      <c r="CI109" s="138"/>
    </row>
    <row r="110" spans="2:87">
      <c r="B110" s="150"/>
      <c r="C110" s="145"/>
      <c r="K110" s="164"/>
      <c r="L110" s="164"/>
      <c r="M110" s="164"/>
      <c r="N110" s="164"/>
      <c r="O110" s="164"/>
      <c r="P110" s="164"/>
      <c r="Q110" s="164"/>
      <c r="R110" s="164"/>
      <c r="S110" s="164"/>
      <c r="T110" s="164"/>
      <c r="U110" s="164"/>
      <c r="V110" s="164"/>
      <c r="W110" s="164"/>
      <c r="X110" s="164"/>
      <c r="Y110" s="164"/>
      <c r="Z110" s="164"/>
      <c r="AA110" s="164"/>
      <c r="AY110" s="140"/>
      <c r="BW110" s="138"/>
      <c r="BX110" s="138"/>
      <c r="BY110" s="138"/>
      <c r="BZ110" s="138"/>
      <c r="CA110" s="138"/>
      <c r="CB110" s="138"/>
      <c r="CC110" s="138"/>
      <c r="CD110" s="138"/>
      <c r="CE110" s="138"/>
      <c r="CF110" s="138"/>
      <c r="CG110" s="138"/>
      <c r="CH110" s="138"/>
      <c r="CI110" s="138"/>
    </row>
    <row r="111" spans="2:87">
      <c r="B111" s="150"/>
      <c r="C111" s="145"/>
      <c r="K111" s="164"/>
      <c r="L111" s="164"/>
      <c r="M111" s="164"/>
      <c r="N111" s="164"/>
      <c r="O111" s="164"/>
      <c r="P111" s="164"/>
      <c r="Q111" s="164"/>
      <c r="R111" s="164"/>
      <c r="S111" s="164"/>
      <c r="T111" s="164"/>
      <c r="U111" s="164"/>
      <c r="V111" s="164"/>
      <c r="W111" s="164"/>
      <c r="X111" s="164"/>
      <c r="Y111" s="164"/>
      <c r="Z111" s="164"/>
      <c r="AA111" s="164"/>
      <c r="AY111" s="140"/>
      <c r="BW111" s="138"/>
      <c r="BX111" s="138"/>
      <c r="BY111" s="138"/>
      <c r="BZ111" s="138"/>
      <c r="CA111" s="138"/>
      <c r="CB111" s="138"/>
      <c r="CC111" s="138"/>
      <c r="CD111" s="138"/>
      <c r="CE111" s="138"/>
      <c r="CF111" s="138"/>
      <c r="CG111" s="138"/>
      <c r="CH111" s="138"/>
      <c r="CI111" s="138"/>
    </row>
    <row r="112" spans="2:87">
      <c r="B112" s="150"/>
      <c r="C112" s="145"/>
      <c r="K112" s="164"/>
      <c r="L112" s="164"/>
      <c r="M112" s="164"/>
      <c r="N112" s="164"/>
      <c r="O112" s="164"/>
      <c r="P112" s="164"/>
      <c r="Q112" s="164"/>
      <c r="R112" s="164"/>
      <c r="S112" s="164"/>
      <c r="T112" s="164"/>
      <c r="U112" s="164"/>
      <c r="V112" s="164"/>
      <c r="W112" s="164"/>
      <c r="X112" s="164"/>
      <c r="Y112" s="164"/>
      <c r="Z112" s="164"/>
      <c r="AA112" s="164"/>
      <c r="AY112" s="140"/>
      <c r="BW112" s="138"/>
      <c r="BX112" s="138"/>
      <c r="BY112" s="138"/>
      <c r="BZ112" s="138"/>
      <c r="CA112" s="138"/>
      <c r="CB112" s="138"/>
      <c r="CC112" s="138"/>
      <c r="CD112" s="138"/>
      <c r="CE112" s="138"/>
      <c r="CF112" s="138"/>
      <c r="CG112" s="138"/>
      <c r="CH112" s="138"/>
      <c r="CI112" s="138"/>
    </row>
    <row r="113" spans="2:87">
      <c r="B113" s="150"/>
      <c r="C113" s="145"/>
      <c r="K113" s="164"/>
      <c r="L113" s="164"/>
      <c r="M113" s="164"/>
      <c r="N113" s="164"/>
      <c r="O113" s="164"/>
      <c r="P113" s="164"/>
      <c r="Q113" s="164"/>
      <c r="R113" s="164"/>
      <c r="S113" s="164"/>
      <c r="T113" s="164"/>
      <c r="U113" s="164"/>
      <c r="V113" s="164"/>
      <c r="W113" s="164"/>
      <c r="X113" s="164"/>
      <c r="Y113" s="164"/>
      <c r="Z113" s="164"/>
      <c r="AA113" s="164"/>
      <c r="AY113" s="140"/>
      <c r="BW113" s="138"/>
      <c r="BX113" s="138"/>
      <c r="BY113" s="138"/>
      <c r="BZ113" s="138"/>
      <c r="CA113" s="138"/>
      <c r="CB113" s="138"/>
      <c r="CC113" s="138"/>
      <c r="CD113" s="138"/>
      <c r="CE113" s="138"/>
      <c r="CF113" s="138"/>
      <c r="CG113" s="138"/>
      <c r="CH113" s="138"/>
      <c r="CI113" s="138"/>
    </row>
    <row r="114" spans="2:87">
      <c r="B114" s="150"/>
      <c r="C114" s="145"/>
      <c r="K114" s="164"/>
      <c r="L114" s="164"/>
      <c r="M114" s="164"/>
      <c r="N114" s="164"/>
      <c r="O114" s="164"/>
      <c r="P114" s="164"/>
      <c r="Q114" s="164"/>
      <c r="R114" s="164"/>
      <c r="S114" s="164"/>
      <c r="T114" s="164"/>
      <c r="U114" s="164"/>
      <c r="V114" s="164"/>
      <c r="W114" s="164"/>
      <c r="X114" s="164"/>
      <c r="Y114" s="164"/>
      <c r="Z114" s="164"/>
      <c r="AA114" s="164"/>
      <c r="AY114" s="140"/>
      <c r="BW114" s="138"/>
      <c r="BX114" s="138"/>
      <c r="BY114" s="138"/>
      <c r="BZ114" s="138"/>
      <c r="CA114" s="138"/>
      <c r="CB114" s="138"/>
      <c r="CC114" s="138"/>
      <c r="CD114" s="138"/>
      <c r="CE114" s="138"/>
      <c r="CF114" s="138"/>
      <c r="CG114" s="138"/>
      <c r="CH114" s="138"/>
      <c r="CI114" s="138"/>
    </row>
    <row r="115" spans="2:87">
      <c r="B115" s="150"/>
      <c r="C115" s="145"/>
      <c r="K115" s="164"/>
      <c r="L115" s="164"/>
      <c r="M115" s="164"/>
      <c r="N115" s="164"/>
      <c r="O115" s="164"/>
      <c r="P115" s="164"/>
      <c r="Q115" s="164"/>
      <c r="R115" s="164"/>
      <c r="S115" s="164"/>
      <c r="T115" s="164"/>
      <c r="U115" s="164"/>
      <c r="V115" s="164"/>
      <c r="W115" s="164"/>
      <c r="X115" s="164"/>
      <c r="Y115" s="164"/>
      <c r="Z115" s="164"/>
      <c r="AA115" s="164"/>
      <c r="AY115" s="140"/>
      <c r="BW115" s="138"/>
      <c r="BX115" s="138"/>
      <c r="BY115" s="138"/>
      <c r="BZ115" s="138"/>
      <c r="CA115" s="138"/>
      <c r="CB115" s="138"/>
      <c r="CC115" s="138"/>
      <c r="CD115" s="138"/>
      <c r="CE115" s="138"/>
      <c r="CF115" s="138"/>
      <c r="CG115" s="138"/>
      <c r="CH115" s="138"/>
      <c r="CI115" s="138"/>
    </row>
    <row r="116" spans="2:87">
      <c r="B116" s="150"/>
      <c r="C116" s="145"/>
      <c r="K116" s="164"/>
      <c r="L116" s="164"/>
      <c r="M116" s="164"/>
      <c r="N116" s="164"/>
      <c r="O116" s="164"/>
      <c r="P116" s="164"/>
      <c r="Q116" s="164"/>
      <c r="R116" s="164"/>
      <c r="S116" s="164"/>
      <c r="T116" s="164"/>
      <c r="U116" s="164"/>
      <c r="V116" s="164"/>
      <c r="W116" s="164"/>
      <c r="X116" s="164"/>
      <c r="Y116" s="164"/>
      <c r="Z116" s="164"/>
      <c r="AA116" s="164"/>
      <c r="AY116" s="140"/>
      <c r="BW116" s="138"/>
      <c r="BX116" s="138"/>
      <c r="BY116" s="138"/>
      <c r="BZ116" s="138"/>
      <c r="CA116" s="138"/>
      <c r="CB116" s="138"/>
      <c r="CC116" s="138"/>
      <c r="CD116" s="138"/>
      <c r="CE116" s="138"/>
      <c r="CF116" s="138"/>
      <c r="CG116" s="138"/>
      <c r="CH116" s="138"/>
      <c r="CI116" s="138"/>
    </row>
    <row r="117" spans="2:87">
      <c r="B117" s="150"/>
      <c r="C117" s="145"/>
      <c r="K117" s="164"/>
      <c r="L117" s="164"/>
      <c r="M117" s="164"/>
      <c r="N117" s="164"/>
      <c r="O117" s="164"/>
      <c r="P117" s="164"/>
      <c r="Q117" s="164"/>
      <c r="R117" s="164"/>
      <c r="S117" s="164"/>
      <c r="T117" s="164"/>
      <c r="U117" s="164"/>
      <c r="V117" s="164"/>
      <c r="W117" s="164"/>
      <c r="X117" s="164"/>
      <c r="Y117" s="164"/>
      <c r="Z117" s="164"/>
      <c r="AA117" s="164"/>
      <c r="AY117" s="140"/>
      <c r="BW117" s="138"/>
      <c r="BX117" s="138"/>
      <c r="BY117" s="138"/>
      <c r="BZ117" s="138"/>
      <c r="CA117" s="138"/>
      <c r="CB117" s="138"/>
      <c r="CC117" s="138"/>
      <c r="CD117" s="138"/>
      <c r="CE117" s="138"/>
      <c r="CF117" s="138"/>
      <c r="CG117" s="138"/>
      <c r="CH117" s="138"/>
      <c r="CI117" s="138"/>
    </row>
    <row r="118" spans="2:87">
      <c r="B118" s="150"/>
      <c r="C118" s="145"/>
      <c r="K118" s="164"/>
      <c r="L118" s="164"/>
      <c r="M118" s="164"/>
      <c r="N118" s="164"/>
      <c r="O118" s="164"/>
      <c r="P118" s="164"/>
      <c r="Q118" s="164"/>
      <c r="R118" s="164"/>
      <c r="S118" s="164"/>
      <c r="T118" s="164"/>
      <c r="U118" s="164"/>
      <c r="V118" s="164"/>
      <c r="W118" s="164"/>
      <c r="X118" s="164"/>
      <c r="Y118" s="164"/>
      <c r="Z118" s="164"/>
      <c r="AA118" s="164"/>
      <c r="AY118" s="140"/>
      <c r="BW118" s="138"/>
      <c r="BX118" s="138"/>
      <c r="BY118" s="138"/>
      <c r="BZ118" s="138"/>
      <c r="CA118" s="138"/>
      <c r="CB118" s="138"/>
      <c r="CC118" s="138"/>
      <c r="CD118" s="138"/>
      <c r="CE118" s="138"/>
      <c r="CF118" s="138"/>
      <c r="CG118" s="138"/>
      <c r="CH118" s="138"/>
      <c r="CI118" s="138"/>
    </row>
    <row r="119" spans="2:87">
      <c r="B119" s="150"/>
      <c r="C119" s="145"/>
      <c r="K119" s="164"/>
      <c r="L119" s="164"/>
      <c r="M119" s="164"/>
      <c r="N119" s="164"/>
      <c r="O119" s="164"/>
      <c r="P119" s="164"/>
      <c r="Q119" s="164"/>
      <c r="R119" s="164"/>
      <c r="S119" s="164"/>
      <c r="T119" s="164"/>
      <c r="U119" s="164"/>
      <c r="V119" s="164"/>
      <c r="W119" s="164"/>
      <c r="X119" s="164"/>
      <c r="Y119" s="164"/>
      <c r="Z119" s="164"/>
      <c r="AA119" s="164"/>
      <c r="AY119" s="140"/>
      <c r="BW119" s="138"/>
      <c r="BX119" s="138"/>
      <c r="BY119" s="138"/>
      <c r="BZ119" s="138"/>
      <c r="CA119" s="138"/>
      <c r="CB119" s="138"/>
      <c r="CC119" s="138"/>
      <c r="CD119" s="138"/>
      <c r="CE119" s="138"/>
      <c r="CF119" s="138"/>
      <c r="CG119" s="138"/>
      <c r="CH119" s="138"/>
      <c r="CI119" s="138"/>
    </row>
    <row r="120" spans="2:87">
      <c r="B120" s="150"/>
      <c r="C120" s="145"/>
      <c r="K120" s="164"/>
      <c r="L120" s="164"/>
      <c r="M120" s="164"/>
      <c r="N120" s="164"/>
      <c r="O120" s="164"/>
      <c r="P120" s="164"/>
      <c r="Q120" s="164"/>
      <c r="R120" s="164"/>
      <c r="S120" s="164"/>
      <c r="T120" s="164"/>
      <c r="U120" s="164"/>
      <c r="V120" s="164"/>
      <c r="W120" s="164"/>
      <c r="X120" s="164"/>
      <c r="Y120" s="164"/>
      <c r="Z120" s="164"/>
      <c r="AA120" s="164"/>
      <c r="AY120" s="140"/>
      <c r="BW120" s="138"/>
      <c r="BX120" s="138"/>
      <c r="BY120" s="138"/>
      <c r="BZ120" s="138"/>
      <c r="CA120" s="138"/>
      <c r="CB120" s="138"/>
      <c r="CC120" s="138"/>
      <c r="CD120" s="138"/>
      <c r="CE120" s="138"/>
      <c r="CF120" s="138"/>
      <c r="CG120" s="138"/>
      <c r="CH120" s="138"/>
      <c r="CI120" s="138"/>
    </row>
    <row r="121" spans="2:87">
      <c r="B121" s="150"/>
      <c r="C121" s="145"/>
      <c r="K121" s="164"/>
      <c r="L121" s="164"/>
      <c r="M121" s="164"/>
      <c r="N121" s="164"/>
      <c r="O121" s="164"/>
      <c r="P121" s="164"/>
      <c r="Q121" s="164"/>
      <c r="R121" s="164"/>
      <c r="S121" s="164"/>
      <c r="T121" s="164"/>
      <c r="U121" s="164"/>
      <c r="V121" s="164"/>
      <c r="W121" s="164"/>
      <c r="X121" s="164"/>
      <c r="Y121" s="164"/>
      <c r="Z121" s="164"/>
      <c r="AA121" s="164"/>
      <c r="AY121" s="140"/>
      <c r="BW121" s="138"/>
      <c r="BX121" s="138"/>
      <c r="BY121" s="138"/>
      <c r="BZ121" s="138"/>
      <c r="CA121" s="138"/>
      <c r="CB121" s="138"/>
      <c r="CC121" s="138"/>
      <c r="CD121" s="138"/>
      <c r="CE121" s="138"/>
      <c r="CF121" s="138"/>
      <c r="CG121" s="138"/>
      <c r="CH121" s="138"/>
      <c r="CI121" s="138"/>
    </row>
    <row r="122" spans="2:87">
      <c r="B122" s="150"/>
      <c r="C122" s="145"/>
      <c r="K122" s="164"/>
      <c r="L122" s="164"/>
      <c r="M122" s="164"/>
      <c r="N122" s="164"/>
      <c r="O122" s="164"/>
      <c r="P122" s="164"/>
      <c r="Q122" s="164"/>
      <c r="R122" s="164"/>
      <c r="S122" s="164"/>
      <c r="T122" s="164"/>
      <c r="U122" s="164"/>
      <c r="V122" s="164"/>
      <c r="W122" s="164"/>
      <c r="X122" s="164"/>
      <c r="Y122" s="164"/>
      <c r="Z122" s="164"/>
      <c r="AA122" s="164"/>
      <c r="AY122" s="140"/>
      <c r="BW122" s="138"/>
      <c r="BX122" s="138"/>
      <c r="BY122" s="138"/>
      <c r="BZ122" s="138"/>
      <c r="CA122" s="138"/>
      <c r="CB122" s="138"/>
      <c r="CC122" s="138"/>
      <c r="CD122" s="138"/>
      <c r="CE122" s="138"/>
      <c r="CF122" s="138"/>
      <c r="CG122" s="138"/>
      <c r="CH122" s="138"/>
      <c r="CI122" s="138"/>
    </row>
    <row r="123" spans="2:87">
      <c r="B123" s="150"/>
      <c r="C123" s="145"/>
      <c r="K123" s="164"/>
      <c r="L123" s="164"/>
      <c r="M123" s="164"/>
      <c r="N123" s="164"/>
      <c r="O123" s="164"/>
      <c r="P123" s="164"/>
      <c r="Q123" s="164"/>
      <c r="R123" s="164"/>
      <c r="S123" s="164"/>
      <c r="T123" s="164"/>
      <c r="U123" s="164"/>
      <c r="V123" s="164"/>
      <c r="W123" s="164"/>
      <c r="X123" s="164"/>
      <c r="Y123" s="164"/>
      <c r="Z123" s="164"/>
      <c r="AA123" s="164"/>
      <c r="AY123" s="140"/>
      <c r="BW123" s="138"/>
      <c r="BX123" s="138"/>
      <c r="BY123" s="138"/>
      <c r="BZ123" s="138"/>
      <c r="CA123" s="138"/>
      <c r="CB123" s="138"/>
      <c r="CC123" s="138"/>
      <c r="CD123" s="138"/>
      <c r="CE123" s="138"/>
      <c r="CF123" s="138"/>
      <c r="CG123" s="138"/>
      <c r="CH123" s="138"/>
      <c r="CI123" s="138"/>
    </row>
    <row r="124" spans="2:87">
      <c r="B124" s="150"/>
      <c r="C124" s="145"/>
      <c r="K124" s="164"/>
      <c r="L124" s="164"/>
      <c r="M124" s="164"/>
      <c r="N124" s="164"/>
      <c r="O124" s="164"/>
      <c r="P124" s="164"/>
      <c r="Q124" s="164"/>
      <c r="R124" s="164"/>
      <c r="S124" s="164"/>
      <c r="T124" s="164"/>
      <c r="U124" s="164"/>
      <c r="V124" s="164"/>
      <c r="W124" s="164"/>
      <c r="X124" s="164"/>
      <c r="Y124" s="164"/>
      <c r="Z124" s="164"/>
      <c r="AA124" s="164"/>
      <c r="AY124" s="140"/>
      <c r="BW124" s="138"/>
      <c r="BX124" s="138"/>
      <c r="BY124" s="138"/>
      <c r="BZ124" s="138"/>
      <c r="CA124" s="138"/>
      <c r="CB124" s="138"/>
      <c r="CC124" s="138"/>
      <c r="CD124" s="138"/>
      <c r="CE124" s="138"/>
      <c r="CF124" s="138"/>
      <c r="CG124" s="138"/>
      <c r="CH124" s="138"/>
      <c r="CI124" s="138"/>
    </row>
    <row r="125" spans="2:87">
      <c r="B125" s="150"/>
      <c r="C125" s="145"/>
      <c r="K125" s="164"/>
      <c r="L125" s="164"/>
      <c r="M125" s="164"/>
      <c r="N125" s="164"/>
      <c r="O125" s="164"/>
      <c r="P125" s="164"/>
      <c r="Q125" s="164"/>
      <c r="R125" s="164"/>
      <c r="S125" s="164"/>
      <c r="T125" s="164"/>
      <c r="U125" s="164"/>
      <c r="V125" s="164"/>
      <c r="W125" s="164"/>
      <c r="X125" s="164"/>
      <c r="Y125" s="164"/>
      <c r="Z125" s="164"/>
      <c r="AA125" s="164"/>
      <c r="AY125" s="140"/>
      <c r="BW125" s="138"/>
      <c r="BX125" s="138"/>
      <c r="BY125" s="138"/>
      <c r="BZ125" s="138"/>
      <c r="CA125" s="138"/>
      <c r="CB125" s="138"/>
      <c r="CC125" s="138"/>
      <c r="CD125" s="138"/>
      <c r="CE125" s="138"/>
      <c r="CF125" s="138"/>
      <c r="CG125" s="138"/>
      <c r="CH125" s="138"/>
      <c r="CI125" s="138"/>
    </row>
    <row r="126" spans="2:87">
      <c r="B126" s="150"/>
      <c r="C126" s="145"/>
      <c r="K126" s="164"/>
      <c r="L126" s="164"/>
      <c r="M126" s="164"/>
      <c r="N126" s="164"/>
      <c r="O126" s="164"/>
      <c r="P126" s="164"/>
      <c r="Q126" s="164"/>
      <c r="R126" s="164"/>
      <c r="S126" s="164"/>
      <c r="T126" s="164"/>
      <c r="U126" s="164"/>
      <c r="V126" s="164"/>
      <c r="W126" s="164"/>
      <c r="X126" s="164"/>
      <c r="Y126" s="164"/>
      <c r="Z126" s="164"/>
      <c r="AA126" s="164"/>
      <c r="AY126" s="140"/>
      <c r="BW126" s="138"/>
      <c r="BX126" s="138"/>
      <c r="BY126" s="138"/>
      <c r="BZ126" s="138"/>
      <c r="CA126" s="138"/>
      <c r="CB126" s="138"/>
      <c r="CC126" s="138"/>
      <c r="CD126" s="138"/>
      <c r="CE126" s="138"/>
      <c r="CF126" s="138"/>
      <c r="CG126" s="138"/>
      <c r="CH126" s="138"/>
      <c r="CI126" s="138"/>
    </row>
    <row r="127" spans="2:87">
      <c r="B127" s="150"/>
      <c r="C127" s="145"/>
      <c r="K127" s="164"/>
      <c r="L127" s="164"/>
      <c r="M127" s="164"/>
      <c r="N127" s="164"/>
      <c r="O127" s="164"/>
      <c r="P127" s="164"/>
      <c r="Q127" s="164"/>
      <c r="R127" s="164"/>
      <c r="S127" s="164"/>
      <c r="T127" s="164"/>
      <c r="U127" s="164"/>
      <c r="V127" s="164"/>
      <c r="W127" s="164"/>
      <c r="X127" s="164"/>
      <c r="Y127" s="164"/>
      <c r="Z127" s="164"/>
      <c r="AA127" s="164"/>
      <c r="AY127" s="140"/>
      <c r="BW127" s="138"/>
      <c r="BX127" s="138"/>
      <c r="BY127" s="138"/>
      <c r="BZ127" s="138"/>
      <c r="CA127" s="138"/>
      <c r="CB127" s="138"/>
      <c r="CC127" s="138"/>
      <c r="CD127" s="138"/>
      <c r="CE127" s="138"/>
      <c r="CF127" s="138"/>
      <c r="CG127" s="138"/>
      <c r="CH127" s="138"/>
      <c r="CI127" s="138"/>
    </row>
    <row r="128" spans="2:87">
      <c r="B128" s="150"/>
      <c r="C128" s="145"/>
      <c r="K128" s="164"/>
      <c r="L128" s="164"/>
      <c r="M128" s="164"/>
      <c r="N128" s="164"/>
      <c r="O128" s="164"/>
      <c r="P128" s="164"/>
      <c r="Q128" s="164"/>
      <c r="R128" s="164"/>
      <c r="S128" s="164"/>
      <c r="T128" s="164"/>
      <c r="U128" s="164"/>
      <c r="V128" s="164"/>
      <c r="W128" s="164"/>
      <c r="X128" s="164"/>
      <c r="Y128" s="164"/>
      <c r="Z128" s="164"/>
      <c r="AA128" s="164"/>
      <c r="AY128" s="140"/>
      <c r="BW128" s="138"/>
      <c r="BX128" s="138"/>
      <c r="BY128" s="138"/>
      <c r="BZ128" s="138"/>
      <c r="CA128" s="138"/>
      <c r="CB128" s="138"/>
      <c r="CC128" s="138"/>
      <c r="CD128" s="138"/>
      <c r="CE128" s="138"/>
      <c r="CF128" s="138"/>
      <c r="CG128" s="138"/>
      <c r="CH128" s="138"/>
      <c r="CI128" s="138"/>
    </row>
    <row r="129" spans="2:87">
      <c r="B129" s="150"/>
      <c r="C129" s="145"/>
      <c r="K129" s="164"/>
      <c r="L129" s="164"/>
      <c r="M129" s="164"/>
      <c r="N129" s="164"/>
      <c r="O129" s="164"/>
      <c r="P129" s="164"/>
      <c r="Q129" s="164"/>
      <c r="R129" s="164"/>
      <c r="S129" s="164"/>
      <c r="T129" s="164"/>
      <c r="U129" s="164"/>
      <c r="V129" s="164"/>
      <c r="W129" s="164"/>
      <c r="X129" s="164"/>
      <c r="Y129" s="164"/>
      <c r="Z129" s="164"/>
      <c r="AA129" s="164"/>
      <c r="AY129" s="140"/>
      <c r="BW129" s="138"/>
      <c r="BX129" s="138"/>
      <c r="BY129" s="138"/>
      <c r="BZ129" s="138"/>
      <c r="CA129" s="138"/>
      <c r="CB129" s="138"/>
      <c r="CC129" s="138"/>
      <c r="CD129" s="138"/>
      <c r="CE129" s="138"/>
      <c r="CF129" s="138"/>
      <c r="CG129" s="138"/>
      <c r="CH129" s="138"/>
      <c r="CI129" s="138"/>
    </row>
    <row r="130" spans="2:87">
      <c r="P130" s="150"/>
      <c r="Q130" s="145"/>
      <c r="AY130" s="140"/>
    </row>
    <row r="131" spans="2:87">
      <c r="P131" s="150"/>
      <c r="Q131" s="145"/>
      <c r="AY131" s="140"/>
    </row>
    <row r="132" spans="2:87">
      <c r="P132" s="150"/>
      <c r="Q132" s="145"/>
      <c r="AY132" s="140"/>
    </row>
    <row r="133" spans="2:87">
      <c r="P133" s="150"/>
      <c r="Q133" s="145"/>
      <c r="AY133" s="140"/>
    </row>
    <row r="134" spans="2:87">
      <c r="P134" s="150"/>
      <c r="Q134" s="145"/>
      <c r="AY134" s="140"/>
    </row>
    <row r="135" spans="2:87">
      <c r="P135" s="150"/>
      <c r="Q135" s="145"/>
      <c r="AY135" s="140"/>
    </row>
    <row r="136" spans="2:87">
      <c r="P136" s="150"/>
      <c r="Q136" s="145"/>
      <c r="AY136" s="140"/>
    </row>
    <row r="137" spans="2:87">
      <c r="P137" s="150"/>
      <c r="Q137" s="145"/>
      <c r="AY137" s="140"/>
    </row>
    <row r="138" spans="2:87">
      <c r="P138" s="150"/>
      <c r="Q138" s="145"/>
      <c r="AY138" s="140"/>
    </row>
    <row r="139" spans="2:87">
      <c r="P139" s="150"/>
      <c r="Q139" s="145"/>
      <c r="AY139" s="140"/>
    </row>
    <row r="140" spans="2:87">
      <c r="P140" s="150"/>
      <c r="Q140" s="145"/>
      <c r="AY140" s="140"/>
    </row>
    <row r="141" spans="2:87">
      <c r="P141" s="150"/>
      <c r="Q141" s="145"/>
      <c r="AY141" s="140"/>
    </row>
    <row r="144" spans="2:87">
      <c r="C144" s="151"/>
      <c r="D144" s="151"/>
      <c r="E144" s="152"/>
      <c r="F144" s="152"/>
      <c r="G144" s="153"/>
    </row>
  </sheetData>
  <sheetProtection sheet="1" formatCells="0" formatColumns="0" formatRows="0" insertColumns="0" insertRows="0" insertHyperlinks="0" deleteColumns="0" deleteRows="0" sort="0" autoFilter="0" pivotTables="0"/>
  <mergeCells count="50">
    <mergeCell ref="Z10:Z11"/>
    <mergeCell ref="Y10:Y11"/>
    <mergeCell ref="X10:X11"/>
    <mergeCell ref="B2:AA2"/>
    <mergeCell ref="B4:AA4"/>
    <mergeCell ref="B6:AA6"/>
    <mergeCell ref="B8:P9"/>
    <mergeCell ref="Q8:AA9"/>
    <mergeCell ref="V10:V11"/>
    <mergeCell ref="AA10:AA11"/>
    <mergeCell ref="Q10:Q11"/>
    <mergeCell ref="R10:R11"/>
    <mergeCell ref="S10:S11"/>
    <mergeCell ref="W10:W11"/>
    <mergeCell ref="O10:O11"/>
    <mergeCell ref="P10:P11"/>
    <mergeCell ref="B17:C17"/>
    <mergeCell ref="B20:C20"/>
    <mergeCell ref="B23:C23"/>
    <mergeCell ref="T10:T11"/>
    <mergeCell ref="B14:C14"/>
    <mergeCell ref="B15:C15"/>
    <mergeCell ref="B16:C16"/>
    <mergeCell ref="B12:C12"/>
    <mergeCell ref="B13:C13"/>
    <mergeCell ref="H10:H11"/>
    <mergeCell ref="I10:I11"/>
    <mergeCell ref="J10:J11"/>
    <mergeCell ref="K10:K11"/>
    <mergeCell ref="L10:L11"/>
    <mergeCell ref="U10:U11"/>
    <mergeCell ref="B10:C11"/>
    <mergeCell ref="D10:D11"/>
    <mergeCell ref="E10:E11"/>
    <mergeCell ref="F10:F11"/>
    <mergeCell ref="G10:G11"/>
    <mergeCell ref="N10:N11"/>
    <mergeCell ref="M10:M11"/>
    <mergeCell ref="D49:D50"/>
    <mergeCell ref="B24:C24"/>
    <mergeCell ref="B25:C25"/>
    <mergeCell ref="B26:C26"/>
    <mergeCell ref="B27:C27"/>
    <mergeCell ref="B28:C28"/>
    <mergeCell ref="B29:C29"/>
    <mergeCell ref="B30:C30"/>
    <mergeCell ref="B31:C31"/>
    <mergeCell ref="B34:C34"/>
    <mergeCell ref="B36:C36"/>
    <mergeCell ref="B38:D38"/>
  </mergeCells>
  <conditionalFormatting sqref="M38">
    <cfRule type="expression" dxfId="2" priority="1">
      <formula>$M$38&gt;0</formula>
    </cfRule>
  </conditionalFormatting>
  <conditionalFormatting sqref="P12:P17 P20 P23:P31 P36">
    <cfRule type="expression" dxfId="1" priority="3">
      <formula>AND(P12&gt;0,P12&lt;0.999)</formula>
    </cfRule>
  </conditionalFormatting>
  <conditionalFormatting sqref="R12:AA17">
    <cfRule type="expression" dxfId="0" priority="2">
      <formula>$B12&lt;&gt;""</formula>
    </cfRule>
  </conditionalFormatting>
  <pageMargins left="0.7" right="0.7" top="0.75" bottom="0.75" header="0.3" footer="0.3"/>
  <pageSetup scale="51"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77FD10-6AA0-4D91-9FD5-9354DACE64D7}">
  <sheetPr>
    <pageSetUpPr fitToPage="1"/>
  </sheetPr>
  <dimension ref="A2:BM175"/>
  <sheetViews>
    <sheetView showGridLines="0" tabSelected="1" zoomScale="90" zoomScaleNormal="90" zoomScaleSheetLayoutView="86" workbookViewId="0">
      <selection activeCell="B8" sqref="B8:O8"/>
    </sheetView>
  </sheetViews>
  <sheetFormatPr defaultColWidth="8.7109375" defaultRowHeight="15.95"/>
  <cols>
    <col min="1" max="1" width="8.7109375" style="201" customWidth="1"/>
    <col min="2" max="17" width="9" style="201" customWidth="1"/>
    <col min="18" max="19" width="8.7109375" style="201" customWidth="1"/>
    <col min="20" max="20" width="8.7109375" style="201" hidden="1" customWidth="1"/>
    <col min="21" max="27" width="8.7109375" hidden="1" customWidth="1"/>
    <col min="28" max="29" width="8.7109375" customWidth="1"/>
    <col min="32" max="32" width="8.7109375" customWidth="1"/>
    <col min="66" max="16384" width="8.7109375" style="201"/>
  </cols>
  <sheetData>
    <row r="2" spans="1:26" ht="43.5" customHeight="1">
      <c r="B2" s="809" t="s">
        <v>257</v>
      </c>
      <c r="C2" s="809"/>
      <c r="D2" s="809"/>
      <c r="E2" s="809"/>
      <c r="F2" s="809"/>
      <c r="G2" s="809"/>
      <c r="H2" s="809"/>
      <c r="I2" s="809"/>
      <c r="J2" s="809"/>
      <c r="K2" s="809"/>
      <c r="L2" s="809"/>
      <c r="M2" s="809"/>
      <c r="N2" s="809"/>
      <c r="O2" s="809"/>
      <c r="P2" s="202"/>
      <c r="Q2" s="202"/>
      <c r="R2" s="203"/>
    </row>
    <row r="3" spans="1:26" ht="14.45" customHeight="1">
      <c r="B3" s="204"/>
      <c r="C3" s="204"/>
      <c r="D3" s="204"/>
      <c r="E3" s="204"/>
      <c r="F3" s="204"/>
      <c r="G3" s="204"/>
      <c r="H3" s="204"/>
    </row>
    <row r="4" spans="1:26" ht="62.25" customHeight="1">
      <c r="A4" s="205"/>
      <c r="B4" s="397" t="s">
        <v>258</v>
      </c>
      <c r="C4" s="397"/>
      <c r="D4" s="397"/>
      <c r="E4" s="397"/>
      <c r="F4" s="397"/>
      <c r="G4" s="397"/>
      <c r="H4" s="397"/>
      <c r="I4" s="397"/>
      <c r="J4" s="397"/>
      <c r="K4" s="397"/>
      <c r="L4" s="397"/>
      <c r="M4" s="397"/>
      <c r="N4" s="397"/>
      <c r="O4" s="397"/>
    </row>
    <row r="5" spans="1:26" ht="14.45" customHeight="1">
      <c r="A5" s="205"/>
      <c r="F5" s="205"/>
    </row>
    <row r="6" spans="1:26" ht="0.95" customHeight="1">
      <c r="A6" s="205"/>
      <c r="B6" s="810"/>
      <c r="C6" s="810"/>
      <c r="D6" s="810"/>
      <c r="E6" s="810"/>
      <c r="F6" s="810"/>
      <c r="G6" s="810"/>
      <c r="H6" s="810"/>
      <c r="I6" s="810"/>
      <c r="J6" s="810"/>
      <c r="K6" s="810"/>
      <c r="L6" s="810"/>
      <c r="M6" s="810"/>
      <c r="N6" s="810"/>
      <c r="O6" s="810"/>
    </row>
    <row r="7" spans="1:26">
      <c r="A7" s="205"/>
      <c r="B7" s="205"/>
      <c r="C7" s="205"/>
      <c r="D7" s="205"/>
      <c r="E7" s="205"/>
      <c r="F7" s="205"/>
      <c r="G7" s="205"/>
      <c r="H7" s="205"/>
    </row>
    <row r="8" spans="1:26" ht="54.75" customHeight="1">
      <c r="A8" s="205"/>
      <c r="B8" s="811" t="str">
        <f>IFERROR(IF(N108&lt;=0,CONCATENATE("Based on your assumptions below, within ",TEXT(N105,"#,##0")," months you will serve ",TEXT(N106,"#,##0")," participants at an average cost of ",TEXT(N107,"$#,##0")," per participant and a total budget deficit of ",TEXT(N108,"$#,##0"),"."),
CONCATENATE("Based on your assumptions below, within ",TEXT(N105,"#,##0")," months you will serve ",TEXT(N106,"#,##0")," participants at an average cost of ",TEXT(N107,"$#,##0")," per participant and a total budget excess of ",TEXT(N108,"$#,##0"),".")),"Fill in the light blue boxes below to generate a program summary.")</f>
        <v>Fill in the light blue boxes below to generate a program summary.</v>
      </c>
      <c r="C8" s="812"/>
      <c r="D8" s="812"/>
      <c r="E8" s="812"/>
      <c r="F8" s="812"/>
      <c r="G8" s="812"/>
      <c r="H8" s="812"/>
      <c r="I8" s="812"/>
      <c r="J8" s="812"/>
      <c r="K8" s="812"/>
      <c r="L8" s="812"/>
      <c r="M8" s="812"/>
      <c r="N8" s="812"/>
      <c r="O8" s="813"/>
      <c r="P8" s="206"/>
      <c r="Q8" s="206"/>
    </row>
    <row r="9" spans="1:26">
      <c r="A9" s="205"/>
      <c r="B9" s="205"/>
      <c r="C9" s="205"/>
      <c r="D9" s="205"/>
      <c r="E9" s="205"/>
      <c r="F9" s="205"/>
      <c r="G9" s="205"/>
      <c r="H9" s="205"/>
      <c r="U9" s="207" t="s">
        <v>259</v>
      </c>
    </row>
    <row r="10" spans="1:26" ht="15.95" customHeight="1">
      <c r="A10" s="205"/>
      <c r="B10" s="785" t="s">
        <v>204</v>
      </c>
      <c r="C10" s="786"/>
      <c r="D10" s="786"/>
      <c r="E10" s="786"/>
      <c r="F10" s="786"/>
      <c r="G10" s="814"/>
      <c r="H10" s="208"/>
      <c r="I10" s="758" t="s">
        <v>260</v>
      </c>
      <c r="J10" s="758"/>
      <c r="K10" s="758"/>
      <c r="L10" s="758"/>
      <c r="M10" s="758"/>
      <c r="N10" s="758"/>
      <c r="O10" s="758"/>
      <c r="U10" s="785" t="s">
        <v>204</v>
      </c>
      <c r="V10" s="786"/>
      <c r="W10" s="786"/>
      <c r="X10" s="786"/>
      <c r="Y10" s="786"/>
      <c r="Z10" s="814"/>
    </row>
    <row r="11" spans="1:26" ht="15.95" customHeight="1">
      <c r="A11" s="205"/>
      <c r="B11" s="756" t="s">
        <v>206</v>
      </c>
      <c r="C11" s="756"/>
      <c r="D11" s="756"/>
      <c r="E11" s="756"/>
      <c r="F11" s="805">
        <f>IFERROR('4. Assumptions &amp; Budget'!H35,)</f>
        <v>0</v>
      </c>
      <c r="G11" s="805"/>
      <c r="H11" s="208"/>
      <c r="I11" s="806" t="str">
        <f>'4. Assumptions &amp; Budget'!B10</f>
        <v>Full Program Duration</v>
      </c>
      <c r="J11" s="806"/>
      <c r="K11" s="806"/>
      <c r="L11" s="806"/>
      <c r="M11" s="806"/>
      <c r="N11" s="806"/>
      <c r="O11" s="806"/>
      <c r="U11" s="756" t="s">
        <v>206</v>
      </c>
      <c r="V11" s="756"/>
      <c r="W11" s="756"/>
      <c r="X11" s="756"/>
      <c r="Y11" s="815">
        <f>IFERROR('4. Assumptions &amp; Budget'!F35,)</f>
        <v>0</v>
      </c>
      <c r="Z11" s="816"/>
    </row>
    <row r="12" spans="1:26" ht="15.95" customHeight="1">
      <c r="A12" s="205"/>
      <c r="B12" s="756" t="s">
        <v>261</v>
      </c>
      <c r="C12" s="756"/>
      <c r="D12" s="756"/>
      <c r="E12" s="756"/>
      <c r="F12" s="807">
        <f>IFERROR('4. Assumptions &amp; Budget'!H36,)</f>
        <v>0</v>
      </c>
      <c r="G12" s="807"/>
      <c r="H12" s="208"/>
      <c r="I12" s="806"/>
      <c r="J12" s="806"/>
      <c r="K12" s="806"/>
      <c r="L12" s="806"/>
      <c r="M12" s="806"/>
      <c r="N12" s="806"/>
      <c r="O12" s="806"/>
      <c r="U12" s="756" t="s">
        <v>261</v>
      </c>
      <c r="V12" s="756"/>
      <c r="W12" s="756"/>
      <c r="X12" s="756"/>
      <c r="Y12" s="817">
        <f>IFERROR('4. Assumptions &amp; Budget'!F36,)</f>
        <v>0</v>
      </c>
      <c r="Z12" s="818"/>
    </row>
    <row r="13" spans="1:26" ht="15.95" customHeight="1">
      <c r="A13" s="205"/>
      <c r="B13" s="756" t="s">
        <v>262</v>
      </c>
      <c r="C13" s="756"/>
      <c r="D13" s="756"/>
      <c r="E13" s="756"/>
      <c r="F13" s="808">
        <f>'2. Program Setup'!B10</f>
        <v>0</v>
      </c>
      <c r="G13" s="808"/>
      <c r="H13" s="383"/>
      <c r="I13" s="209"/>
      <c r="J13" s="209"/>
      <c r="K13" s="209"/>
      <c r="L13" s="209"/>
      <c r="M13" s="209"/>
      <c r="N13" s="209"/>
      <c r="O13" s="209"/>
      <c r="U13" s="756" t="s">
        <v>262</v>
      </c>
      <c r="V13" s="756"/>
      <c r="W13" s="756"/>
      <c r="X13" s="756"/>
      <c r="Y13" s="819">
        <f>IFERROR('2. Program Setup'!B10,"New Program")</f>
        <v>0</v>
      </c>
      <c r="Z13" s="820"/>
    </row>
    <row r="14" spans="1:26" s="210" customFormat="1" ht="15.95" customHeight="1">
      <c r="B14" s="208"/>
      <c r="C14" s="208"/>
      <c r="D14" s="208"/>
      <c r="E14" s="208"/>
      <c r="F14" s="209"/>
      <c r="G14" s="208"/>
      <c r="H14" s="211"/>
      <c r="I14" s="729" t="str">
        <f>_xlfn.CONCAT("Program Budget: ",I11)</f>
        <v>Program Budget: Full Program Duration</v>
      </c>
      <c r="J14" s="729"/>
      <c r="K14" s="729"/>
      <c r="L14" s="729"/>
      <c r="M14" s="729"/>
      <c r="N14" s="729"/>
      <c r="O14" s="729"/>
      <c r="P14" s="201"/>
      <c r="Q14" s="201"/>
      <c r="R14" s="201"/>
      <c r="S14" s="201"/>
      <c r="T14" s="201"/>
      <c r="U14" s="208"/>
      <c r="V14" s="208"/>
      <c r="W14" s="208"/>
      <c r="X14" s="208"/>
      <c r="Y14" s="209"/>
      <c r="Z14" s="208"/>
    </row>
    <row r="15" spans="1:26" ht="15.95" customHeight="1">
      <c r="B15" s="758" t="s">
        <v>223</v>
      </c>
      <c r="C15" s="758"/>
      <c r="D15" s="758"/>
      <c r="E15" s="758"/>
      <c r="F15" s="758"/>
      <c r="G15" s="758"/>
      <c r="H15" s="209"/>
      <c r="I15" s="729"/>
      <c r="J15" s="729"/>
      <c r="K15" s="729"/>
      <c r="L15" s="729"/>
      <c r="M15" s="729"/>
      <c r="N15" s="729"/>
      <c r="O15" s="729"/>
      <c r="U15" s="821" t="s">
        <v>223</v>
      </c>
      <c r="V15" s="822"/>
      <c r="W15" s="822"/>
      <c r="X15" s="822"/>
      <c r="Y15" s="822"/>
      <c r="Z15" s="823"/>
    </row>
    <row r="16" spans="1:26" ht="15.95" customHeight="1">
      <c r="B16" s="759" t="s">
        <v>73</v>
      </c>
      <c r="C16" s="759"/>
      <c r="D16" s="766" t="s">
        <v>263</v>
      </c>
      <c r="E16" s="759"/>
      <c r="F16" s="766" t="s">
        <v>264</v>
      </c>
      <c r="G16" s="766" t="s">
        <v>265</v>
      </c>
      <c r="H16" s="209"/>
      <c r="I16" s="804"/>
      <c r="J16" s="804"/>
      <c r="K16" s="804"/>
      <c r="L16" s="766" t="s">
        <v>266</v>
      </c>
      <c r="M16" s="766"/>
      <c r="N16" s="766" t="s">
        <v>267</v>
      </c>
      <c r="O16" s="766"/>
      <c r="U16" s="760" t="s">
        <v>73</v>
      </c>
      <c r="V16" s="762"/>
      <c r="W16" s="824" t="s">
        <v>263</v>
      </c>
      <c r="X16" s="825"/>
      <c r="Y16" s="828" t="s">
        <v>264</v>
      </c>
      <c r="Z16" s="828" t="s">
        <v>265</v>
      </c>
    </row>
    <row r="17" spans="1:26" ht="15.95" customHeight="1">
      <c r="A17" s="212"/>
      <c r="B17" s="759"/>
      <c r="C17" s="759"/>
      <c r="D17" s="759"/>
      <c r="E17" s="759"/>
      <c r="F17" s="766"/>
      <c r="G17" s="766"/>
      <c r="H17" s="208"/>
      <c r="I17" s="804"/>
      <c r="J17" s="804"/>
      <c r="K17" s="804"/>
      <c r="L17" s="766"/>
      <c r="M17" s="766"/>
      <c r="N17" s="766"/>
      <c r="O17" s="766"/>
      <c r="U17" s="763"/>
      <c r="V17" s="765"/>
      <c r="W17" s="826"/>
      <c r="X17" s="827"/>
      <c r="Y17" s="829"/>
      <c r="Z17" s="829"/>
    </row>
    <row r="18" spans="1:26" ht="15.95" customHeight="1">
      <c r="A18" s="205"/>
      <c r="B18" s="795" t="str">
        <f>IFERROR('4. Assumptions &amp; Budget'!B40,)</f>
        <v/>
      </c>
      <c r="C18" s="796"/>
      <c r="D18" s="783" t="str">
        <f>IFERROR(IF('4. Assumptions &amp; Budget'!H40=0,"",'4. Assumptions &amp; Budget'!H40),)</f>
        <v/>
      </c>
      <c r="E18" s="783"/>
      <c r="F18" s="377" t="str">
        <f>IFERROR(IF(B18="","",'4. Assumptions &amp; Budget'!H49),)</f>
        <v/>
      </c>
      <c r="G18" s="378" t="str">
        <f>IFERROR(IF(B18="","",'4. Assumptions &amp; Budget'!H58),)</f>
        <v/>
      </c>
      <c r="H18" s="208"/>
      <c r="I18" s="799" t="s">
        <v>186</v>
      </c>
      <c r="J18" s="800"/>
      <c r="K18" s="801"/>
      <c r="L18" s="802">
        <f>IFERROR(I82*G78,)</f>
        <v>0</v>
      </c>
      <c r="M18" s="803"/>
      <c r="N18" s="784">
        <f>IFERROR(L18/L35,)</f>
        <v>0</v>
      </c>
      <c r="O18" s="784"/>
      <c r="U18" s="830" t="str">
        <f>IFERROR('4. Assumptions &amp; Budget'!B40,)</f>
        <v/>
      </c>
      <c r="V18" s="831"/>
      <c r="W18" s="832" t="str">
        <f>IFERROR(IF('4. Assumptions &amp; Budget'!F40=0,"",'4. Assumptions &amp; Budget'!F40),)</f>
        <v/>
      </c>
      <c r="X18" s="833"/>
      <c r="Y18" s="213" t="str">
        <f>IFERROR(IF(B18="","",'4. Assumptions &amp; Budget'!F49),)</f>
        <v/>
      </c>
      <c r="Z18" s="214" t="str">
        <f>IFERROR(IF(B18="","",'4. Assumptions &amp; Budget'!F58),)</f>
        <v/>
      </c>
    </row>
    <row r="19" spans="1:26" ht="15.95" customHeight="1">
      <c r="A19" s="205"/>
      <c r="B19" s="795" t="str">
        <f>IFERROR('4. Assumptions &amp; Budget'!B41,)</f>
        <v/>
      </c>
      <c r="C19" s="796"/>
      <c r="D19" s="783" t="str">
        <f>IFERROR(IF('4. Assumptions &amp; Budget'!H41=0,"",'4. Assumptions &amp; Budget'!H41),)</f>
        <v/>
      </c>
      <c r="E19" s="783"/>
      <c r="F19" s="377" t="str">
        <f>IFERROR(IF(B19="","",'4. Assumptions &amp; Budget'!H50),)</f>
        <v/>
      </c>
      <c r="G19" s="378" t="str">
        <f>IFERROR(IF(B19="","",'4. Assumptions &amp; Budget'!H59),)</f>
        <v/>
      </c>
      <c r="H19" s="208"/>
      <c r="I19" s="797"/>
      <c r="J19" s="797"/>
      <c r="K19" s="797"/>
      <c r="L19" s="797"/>
      <c r="M19" s="797"/>
      <c r="N19" s="797"/>
      <c r="O19" s="797"/>
      <c r="U19" s="830" t="str">
        <f>IFERROR('4. Assumptions &amp; Budget'!B41,)</f>
        <v/>
      </c>
      <c r="V19" s="831"/>
      <c r="W19" s="832" t="str">
        <f>IFERROR(IF('4. Assumptions &amp; Budget'!F41=0,"",'4. Assumptions &amp; Budget'!F41),)</f>
        <v/>
      </c>
      <c r="X19" s="833"/>
      <c r="Y19" s="213" t="str">
        <f>IFERROR(IF(B19="","",'4. Assumptions &amp; Budget'!F50),)</f>
        <v/>
      </c>
      <c r="Z19" s="214" t="str">
        <f>IFERROR(IF(B19="","",'4. Assumptions &amp; Budget'!F59),)</f>
        <v/>
      </c>
    </row>
    <row r="20" spans="1:26" ht="15.95" customHeight="1">
      <c r="A20" s="205"/>
      <c r="B20" s="795" t="str">
        <f>IFERROR('4. Assumptions &amp; Budget'!B42,)</f>
        <v/>
      </c>
      <c r="C20" s="796"/>
      <c r="D20" s="783" t="str">
        <f>IFERROR(IF('4. Assumptions &amp; Budget'!H42=0,"",'4. Assumptions &amp; Budget'!H42),)</f>
        <v/>
      </c>
      <c r="E20" s="783"/>
      <c r="F20" s="377" t="str">
        <f>IFERROR(IF(B20="","",'4. Assumptions &amp; Budget'!H51),)</f>
        <v/>
      </c>
      <c r="G20" s="378" t="str">
        <f>IFERROR(IF(B20="","",'4. Assumptions &amp; Budget'!H60),)</f>
        <v/>
      </c>
      <c r="H20" s="208"/>
      <c r="I20" s="798" t="s">
        <v>187</v>
      </c>
      <c r="J20" s="798"/>
      <c r="K20" s="798"/>
      <c r="L20" s="798"/>
      <c r="M20" s="798"/>
      <c r="N20" s="798"/>
      <c r="O20" s="798"/>
      <c r="U20" s="830" t="str">
        <f>IFERROR('4. Assumptions &amp; Budget'!B42,)</f>
        <v/>
      </c>
      <c r="V20" s="831"/>
      <c r="W20" s="832" t="str">
        <f>IFERROR(IF('4. Assumptions &amp; Budget'!F42=0,"",'4. Assumptions &amp; Budget'!F42),)</f>
        <v/>
      </c>
      <c r="X20" s="833"/>
      <c r="Y20" s="213" t="str">
        <f>IFERROR(IF(B20="","",'4. Assumptions &amp; Budget'!F51),)</f>
        <v/>
      </c>
      <c r="Z20" s="214" t="str">
        <f>IFERROR(IF(B20="","",'4. Assumptions &amp; Budget'!F60),)</f>
        <v/>
      </c>
    </row>
    <row r="21" spans="1:26" ht="15.95" customHeight="1">
      <c r="B21" s="795" t="str">
        <f>IFERROR('4. Assumptions &amp; Budget'!B43,)</f>
        <v/>
      </c>
      <c r="C21" s="796"/>
      <c r="D21" s="783" t="str">
        <f>IFERROR(IF('4. Assumptions &amp; Budget'!H43=0,"",'4. Assumptions &amp; Budget'!H43),)</f>
        <v/>
      </c>
      <c r="E21" s="783"/>
      <c r="F21" s="377" t="str">
        <f>IFERROR(IF(B21="","",'4. Assumptions &amp; Budget'!H52),)</f>
        <v/>
      </c>
      <c r="G21" s="378" t="str">
        <f>IFERROR(IF(B21="","",'4. Assumptions &amp; Budget'!H61),)</f>
        <v/>
      </c>
      <c r="H21" s="209"/>
      <c r="I21" s="792" t="s">
        <v>189</v>
      </c>
      <c r="J21" s="793"/>
      <c r="K21" s="794"/>
      <c r="L21" s="780">
        <f>IFERROR(I115*G78,)</f>
        <v>0</v>
      </c>
      <c r="M21" s="781"/>
      <c r="N21" s="784">
        <f>IFERROR(L21/L$35,)</f>
        <v>0</v>
      </c>
      <c r="O21" s="784"/>
      <c r="U21" s="830" t="str">
        <f>IFERROR('4. Assumptions &amp; Budget'!B43,)</f>
        <v/>
      </c>
      <c r="V21" s="831"/>
      <c r="W21" s="832" t="str">
        <f>IFERROR(IF('4. Assumptions &amp; Budget'!F43=0,"",'4. Assumptions &amp; Budget'!F43),)</f>
        <v/>
      </c>
      <c r="X21" s="833"/>
      <c r="Y21" s="213" t="str">
        <f>IFERROR(IF(B21="","",'4. Assumptions &amp; Budget'!F52),)</f>
        <v/>
      </c>
      <c r="Z21" s="214" t="str">
        <f>IFERROR(IF(B21="","",'4. Assumptions &amp; Budget'!F61),)</f>
        <v/>
      </c>
    </row>
    <row r="22" spans="1:26" ht="15.95" customHeight="1">
      <c r="A22" s="205"/>
      <c r="B22" s="795" t="str">
        <f>IFERROR('4. Assumptions &amp; Budget'!B44,)</f>
        <v/>
      </c>
      <c r="C22" s="796"/>
      <c r="D22" s="783" t="str">
        <f>IFERROR(IF('4. Assumptions &amp; Budget'!H44=0,"",'4. Assumptions &amp; Budget'!H44),)</f>
        <v/>
      </c>
      <c r="E22" s="783"/>
      <c r="F22" s="377" t="str">
        <f>IFERROR(IF(B22="","",'4. Assumptions &amp; Budget'!H53),)</f>
        <v/>
      </c>
      <c r="G22" s="378" t="str">
        <f>IFERROR(IF(B22="","",'4. Assumptions &amp; Budget'!H62),)</f>
        <v/>
      </c>
      <c r="H22" s="209"/>
      <c r="I22" s="792" t="s">
        <v>190</v>
      </c>
      <c r="J22" s="793"/>
      <c r="K22" s="794"/>
      <c r="L22" s="780">
        <f>IFERROR(I114*G78,)</f>
        <v>0</v>
      </c>
      <c r="M22" s="781"/>
      <c r="N22" s="784">
        <f>IFERROR(L22/L$35,)</f>
        <v>0</v>
      </c>
      <c r="O22" s="784"/>
      <c r="U22" s="830" t="str">
        <f>IFERROR('4. Assumptions &amp; Budget'!B44,)</f>
        <v/>
      </c>
      <c r="V22" s="831"/>
      <c r="W22" s="832" t="str">
        <f>IFERROR(IF('4. Assumptions &amp; Budget'!F44=0,"",'4. Assumptions &amp; Budget'!F44),)</f>
        <v/>
      </c>
      <c r="X22" s="833"/>
      <c r="Y22" s="213" t="str">
        <f>IFERROR(IF(B22="","",'4. Assumptions &amp; Budget'!F53),)</f>
        <v/>
      </c>
      <c r="Z22" s="214" t="str">
        <f>IFERROR(IF(B22="","",'4. Assumptions &amp; Budget'!F62),)</f>
        <v/>
      </c>
    </row>
    <row r="23" spans="1:26" ht="15.95" customHeight="1">
      <c r="A23" s="205"/>
      <c r="B23" s="795" t="str">
        <f>IFERROR('4. Assumptions &amp; Budget'!B45,)</f>
        <v/>
      </c>
      <c r="C23" s="796"/>
      <c r="D23" s="783" t="str">
        <f>IFERROR(IF('4. Assumptions &amp; Budget'!H45=0,"",'4. Assumptions &amp; Budget'!H45),)</f>
        <v/>
      </c>
      <c r="E23" s="783"/>
      <c r="F23" s="377" t="str">
        <f>IFERROR(IF(B23="","",'4. Assumptions &amp; Budget'!H54),)</f>
        <v/>
      </c>
      <c r="G23" s="378" t="str">
        <f>IFERROR(IF(B23="","",'4. Assumptions &amp; Budget'!H63),)</f>
        <v/>
      </c>
      <c r="H23" s="209"/>
      <c r="I23" s="797"/>
      <c r="J23" s="797"/>
      <c r="K23" s="797"/>
      <c r="L23" s="797"/>
      <c r="M23" s="797"/>
      <c r="N23" s="797"/>
      <c r="O23" s="797"/>
      <c r="U23" s="830" t="str">
        <f>IFERROR('4. Assumptions &amp; Budget'!B45,)</f>
        <v/>
      </c>
      <c r="V23" s="831"/>
      <c r="W23" s="832" t="str">
        <f>IFERROR(IF('4. Assumptions &amp; Budget'!F45=0,"",'4. Assumptions &amp; Budget'!F45),)</f>
        <v/>
      </c>
      <c r="X23" s="833"/>
      <c r="Y23" s="213" t="str">
        <f>IFERROR(IF(B23="","",'4. Assumptions &amp; Budget'!F54),)</f>
        <v/>
      </c>
      <c r="Z23" s="214" t="str">
        <f>IFERROR(IF(B23="","",'4. Assumptions &amp; Budget'!F63),)</f>
        <v/>
      </c>
    </row>
    <row r="24" spans="1:26" ht="15.95" customHeight="1">
      <c r="A24" s="205"/>
      <c r="B24" s="209"/>
      <c r="C24" s="209"/>
      <c r="D24" s="209"/>
      <c r="E24" s="209"/>
      <c r="F24" s="209"/>
      <c r="G24" s="209"/>
      <c r="H24" s="209"/>
      <c r="I24" s="798" t="s">
        <v>191</v>
      </c>
      <c r="J24" s="798"/>
      <c r="K24" s="798"/>
      <c r="L24" s="798"/>
      <c r="M24" s="798"/>
      <c r="N24" s="798"/>
      <c r="O24" s="798"/>
      <c r="U24" s="209"/>
      <c r="V24" s="209"/>
      <c r="W24" s="209"/>
      <c r="X24" s="209"/>
      <c r="Y24" s="209"/>
      <c r="Z24" s="209"/>
    </row>
    <row r="25" spans="1:26" ht="15.95" customHeight="1">
      <c r="A25" s="205"/>
      <c r="B25" s="758" t="s">
        <v>55</v>
      </c>
      <c r="C25" s="758"/>
      <c r="D25" s="758"/>
      <c r="E25" s="758"/>
      <c r="F25" s="758"/>
      <c r="G25" s="758"/>
      <c r="H25" s="209"/>
      <c r="I25" s="792" t="s">
        <v>167</v>
      </c>
      <c r="J25" s="793"/>
      <c r="K25" s="794"/>
      <c r="L25" s="780">
        <f>IFERROR(I96*G78,)</f>
        <v>0</v>
      </c>
      <c r="M25" s="781"/>
      <c r="N25" s="784">
        <f>IFERROR(L25/L$35,)</f>
        <v>0</v>
      </c>
      <c r="O25" s="784"/>
      <c r="U25" s="821" t="s">
        <v>55</v>
      </c>
      <c r="V25" s="822"/>
      <c r="W25" s="822"/>
      <c r="X25" s="822"/>
      <c r="Y25" s="822"/>
      <c r="Z25" s="823"/>
    </row>
    <row r="26" spans="1:26" ht="15.95" customHeight="1">
      <c r="A26" s="205"/>
      <c r="B26" s="756" t="s">
        <v>268</v>
      </c>
      <c r="C26" s="756"/>
      <c r="D26" s="756"/>
      <c r="E26" s="756"/>
      <c r="F26" s="790">
        <f>IFERROR('4. Assumptions &amp; Budget'!Q36,)</f>
        <v>0</v>
      </c>
      <c r="G26" s="791"/>
      <c r="I26" s="792" t="s">
        <v>168</v>
      </c>
      <c r="J26" s="793"/>
      <c r="K26" s="794"/>
      <c r="L26" s="780">
        <f>IFERROR(I102*G78,)</f>
        <v>0</v>
      </c>
      <c r="M26" s="781"/>
      <c r="N26" s="784">
        <f t="shared" ref="N26:N32" si="0">IFERROR(L26/L$35,)</f>
        <v>0</v>
      </c>
      <c r="O26" s="784"/>
      <c r="U26" s="834" t="s">
        <v>268</v>
      </c>
      <c r="V26" s="835"/>
      <c r="W26" s="835"/>
      <c r="X26" s="836"/>
      <c r="Y26" s="837">
        <f>IFERROR('4. Assumptions &amp; Budget'!O36,)</f>
        <v>0</v>
      </c>
      <c r="Z26" s="838"/>
    </row>
    <row r="27" spans="1:26" ht="15.95" customHeight="1">
      <c r="A27" s="205"/>
      <c r="B27" s="209"/>
      <c r="C27" s="209"/>
      <c r="D27" s="209"/>
      <c r="E27" s="209"/>
      <c r="F27" s="209"/>
      <c r="G27" s="209"/>
      <c r="H27" s="209"/>
      <c r="I27" s="792" t="s">
        <v>26</v>
      </c>
      <c r="J27" s="793"/>
      <c r="K27" s="794"/>
      <c r="L27" s="780">
        <f>IFERROR(I97*G78,)</f>
        <v>0</v>
      </c>
      <c r="M27" s="781"/>
      <c r="N27" s="784">
        <f t="shared" si="0"/>
        <v>0</v>
      </c>
      <c r="O27" s="784"/>
      <c r="U27" s="209"/>
      <c r="V27" s="209"/>
      <c r="W27" s="209"/>
      <c r="X27" s="209"/>
      <c r="Y27" s="209"/>
      <c r="Z27" s="209"/>
    </row>
    <row r="28" spans="1:26" ht="15.95" customHeight="1">
      <c r="A28" s="205"/>
      <c r="B28" s="785" t="s">
        <v>210</v>
      </c>
      <c r="C28" s="786"/>
      <c r="D28" s="786"/>
      <c r="E28" s="786"/>
      <c r="F28" s="786"/>
      <c r="G28" s="786"/>
      <c r="H28" s="209"/>
      <c r="I28" s="219" t="s">
        <v>193</v>
      </c>
      <c r="J28" s="220"/>
      <c r="K28" s="221"/>
      <c r="L28" s="780">
        <f>IFERROR(I104*G78,)</f>
        <v>0</v>
      </c>
      <c r="M28" s="781"/>
      <c r="N28" s="784">
        <f t="shared" si="0"/>
        <v>0</v>
      </c>
      <c r="O28" s="784"/>
      <c r="U28" s="785" t="s">
        <v>210</v>
      </c>
      <c r="V28" s="786"/>
      <c r="W28" s="786"/>
      <c r="X28" s="786"/>
      <c r="Y28" s="786"/>
      <c r="Z28" s="786"/>
    </row>
    <row r="29" spans="1:26" ht="15.95" customHeight="1">
      <c r="A29" s="205"/>
      <c r="B29" s="787" t="s">
        <v>213</v>
      </c>
      <c r="C29" s="788"/>
      <c r="D29" s="789"/>
      <c r="E29" s="787" t="s">
        <v>269</v>
      </c>
      <c r="F29" s="788"/>
      <c r="G29" s="789"/>
      <c r="H29" s="215"/>
      <c r="I29" s="219" t="s">
        <v>46</v>
      </c>
      <c r="J29" s="220"/>
      <c r="K29" s="221"/>
      <c r="L29" s="780">
        <f>IFERROR(I103*G78,)</f>
        <v>0</v>
      </c>
      <c r="M29" s="781"/>
      <c r="N29" s="784">
        <f t="shared" si="0"/>
        <v>0</v>
      </c>
      <c r="O29" s="784"/>
      <c r="U29" s="839" t="s">
        <v>213</v>
      </c>
      <c r="V29" s="840"/>
      <c r="W29" s="841"/>
      <c r="X29" s="839" t="s">
        <v>269</v>
      </c>
      <c r="Y29" s="840"/>
      <c r="Z29" s="841"/>
    </row>
    <row r="30" spans="1:26" ht="15.95" customHeight="1">
      <c r="A30" s="205"/>
      <c r="B30" s="746" t="s">
        <v>214</v>
      </c>
      <c r="C30" s="747"/>
      <c r="D30" s="748"/>
      <c r="E30" s="783">
        <f>IFERROR('4. Assumptions &amp; Budget'!Q40,)</f>
        <v>0</v>
      </c>
      <c r="F30" s="783"/>
      <c r="G30" s="783"/>
      <c r="H30" s="216"/>
      <c r="I30" s="219" t="s">
        <v>169</v>
      </c>
      <c r="J30" s="220"/>
      <c r="K30" s="221"/>
      <c r="L30" s="780">
        <f>IFERROR(I105*G78,)</f>
        <v>0</v>
      </c>
      <c r="M30" s="781"/>
      <c r="N30" s="784">
        <f t="shared" si="0"/>
        <v>0</v>
      </c>
      <c r="O30" s="784"/>
      <c r="U30" s="746" t="s">
        <v>214</v>
      </c>
      <c r="V30" s="747"/>
      <c r="W30" s="748"/>
      <c r="X30" s="832">
        <f>IFERROR('4. Assumptions &amp; Budget'!O40,)</f>
        <v>0</v>
      </c>
      <c r="Y30" s="842"/>
      <c r="Z30" s="833"/>
    </row>
    <row r="31" spans="1:26" ht="15.95" customHeight="1">
      <c r="A31" s="205"/>
      <c r="B31" s="746" t="s">
        <v>47</v>
      </c>
      <c r="C31" s="747"/>
      <c r="D31" s="748"/>
      <c r="E31" s="783">
        <f>IFERROR('4. Assumptions &amp; Budget'!Q41,)</f>
        <v>0</v>
      </c>
      <c r="F31" s="783"/>
      <c r="G31" s="783"/>
      <c r="H31" s="209"/>
      <c r="I31" s="219" t="s">
        <v>49</v>
      </c>
      <c r="J31" s="220"/>
      <c r="K31" s="221"/>
      <c r="L31" s="780">
        <f>IFERROR(I106*G78,)</f>
        <v>0</v>
      </c>
      <c r="M31" s="781"/>
      <c r="N31" s="784">
        <f t="shared" si="0"/>
        <v>0</v>
      </c>
      <c r="O31" s="784"/>
      <c r="U31" s="746" t="s">
        <v>47</v>
      </c>
      <c r="V31" s="747"/>
      <c r="W31" s="748"/>
      <c r="X31" s="832">
        <f>IFERROR('4. Assumptions &amp; Budget'!O41,)</f>
        <v>0</v>
      </c>
      <c r="Y31" s="842"/>
      <c r="Z31" s="833"/>
    </row>
    <row r="32" spans="1:26" ht="15.95" customHeight="1">
      <c r="A32" s="205"/>
      <c r="B32" s="746" t="s">
        <v>85</v>
      </c>
      <c r="C32" s="747"/>
      <c r="D32" s="748"/>
      <c r="E32" s="783">
        <f>IFERROR('4. Assumptions &amp; Budget'!Q42,)</f>
        <v>0</v>
      </c>
      <c r="F32" s="783"/>
      <c r="G32" s="783"/>
      <c r="H32" s="217"/>
      <c r="I32" s="219" t="s">
        <v>104</v>
      </c>
      <c r="J32" s="220"/>
      <c r="K32" s="221"/>
      <c r="L32" s="780">
        <f>IFERROR(I98*G78,)</f>
        <v>0</v>
      </c>
      <c r="M32" s="781"/>
      <c r="N32" s="784">
        <f t="shared" si="0"/>
        <v>0</v>
      </c>
      <c r="O32" s="784"/>
      <c r="U32" s="746" t="s">
        <v>85</v>
      </c>
      <c r="V32" s="747"/>
      <c r="W32" s="748"/>
      <c r="X32" s="832">
        <f>IFERROR('4. Assumptions &amp; Budget'!O42,)</f>
        <v>0</v>
      </c>
      <c r="Y32" s="842"/>
      <c r="Z32" s="833"/>
    </row>
    <row r="33" spans="1:26" ht="15.95" customHeight="1">
      <c r="A33" s="205"/>
      <c r="B33" s="208"/>
      <c r="C33" s="208"/>
      <c r="D33" s="208"/>
      <c r="E33" s="208"/>
      <c r="F33" s="208"/>
      <c r="G33" s="208"/>
      <c r="H33" s="209"/>
      <c r="I33" s="219" t="s">
        <v>50</v>
      </c>
      <c r="J33" s="220"/>
      <c r="K33" s="221"/>
      <c r="L33" s="780">
        <f>IFERROR(I107*G78,)</f>
        <v>0</v>
      </c>
      <c r="M33" s="781"/>
      <c r="N33" s="784">
        <f>IFERROR(L33/L$35,)</f>
        <v>0</v>
      </c>
      <c r="O33" s="784"/>
      <c r="U33" s="208"/>
      <c r="V33" s="208"/>
      <c r="W33" s="208"/>
      <c r="X33" s="208"/>
      <c r="Y33" s="208"/>
      <c r="Z33" s="208"/>
    </row>
    <row r="34" spans="1:26" ht="15.95" customHeight="1">
      <c r="A34" s="205"/>
      <c r="B34" s="758" t="s">
        <v>216</v>
      </c>
      <c r="C34" s="758"/>
      <c r="D34" s="758"/>
      <c r="E34" s="758"/>
      <c r="F34" s="758"/>
      <c r="G34" s="758"/>
      <c r="H34" s="209"/>
      <c r="I34" s="379"/>
      <c r="J34" s="380"/>
      <c r="K34" s="380"/>
      <c r="O34" s="218"/>
      <c r="U34" s="821" t="s">
        <v>270</v>
      </c>
      <c r="V34" s="822"/>
      <c r="W34" s="822"/>
      <c r="X34" s="822"/>
      <c r="Y34" s="822"/>
      <c r="Z34" s="823"/>
    </row>
    <row r="35" spans="1:26" ht="15.95" customHeight="1">
      <c r="A35" s="205"/>
      <c r="B35" s="759" t="s">
        <v>218</v>
      </c>
      <c r="C35" s="759"/>
      <c r="D35" s="759"/>
      <c r="E35" s="759" t="s">
        <v>271</v>
      </c>
      <c r="F35" s="759"/>
      <c r="G35" s="759"/>
      <c r="H35" s="209"/>
      <c r="I35" s="219" t="s">
        <v>195</v>
      </c>
      <c r="J35" s="220"/>
      <c r="K35" s="221"/>
      <c r="L35" s="780">
        <f>IFERROR(I118*G78,)</f>
        <v>0</v>
      </c>
      <c r="M35" s="781"/>
      <c r="N35" s="778">
        <f>IFERROR(L35/L35,)</f>
        <v>0</v>
      </c>
      <c r="O35" s="779"/>
      <c r="U35" s="839" t="s">
        <v>218</v>
      </c>
      <c r="V35" s="840"/>
      <c r="W35" s="841"/>
      <c r="X35" s="787" t="s">
        <v>271</v>
      </c>
      <c r="Y35" s="788"/>
      <c r="Z35" s="789"/>
    </row>
    <row r="36" spans="1:26" ht="15.95" customHeight="1">
      <c r="A36" s="205"/>
      <c r="B36" s="746" t="s">
        <v>272</v>
      </c>
      <c r="C36" s="747"/>
      <c r="D36" s="748"/>
      <c r="E36" s="782">
        <f>IFERROR('4. Assumptions &amp; Budget'!Q46,)</f>
        <v>0</v>
      </c>
      <c r="F36" s="782"/>
      <c r="G36" s="782"/>
      <c r="H36" s="209"/>
      <c r="I36" s="379"/>
      <c r="J36" s="380"/>
      <c r="K36" s="380"/>
      <c r="N36" s="380"/>
      <c r="O36" s="381"/>
      <c r="U36" s="746" t="s">
        <v>272</v>
      </c>
      <c r="V36" s="747"/>
      <c r="W36" s="748"/>
      <c r="X36" s="843">
        <f>IFERROR('4. Assumptions &amp; Budget'!O46,)</f>
        <v>0</v>
      </c>
      <c r="Y36" s="844"/>
      <c r="Z36" s="845"/>
    </row>
    <row r="37" spans="1:26" ht="15.95" customHeight="1">
      <c r="A37" s="222"/>
      <c r="B37" s="746" t="s">
        <v>150</v>
      </c>
      <c r="C37" s="747"/>
      <c r="D37" s="748"/>
      <c r="E37" s="773">
        <f>IFERROR('4. Assumptions &amp; Budget'!Q47,)</f>
        <v>0</v>
      </c>
      <c r="F37" s="774"/>
      <c r="G37" s="775"/>
      <c r="H37" s="209"/>
      <c r="I37" s="219" t="s">
        <v>200</v>
      </c>
      <c r="J37" s="220"/>
      <c r="K37" s="221"/>
      <c r="L37" s="776">
        <f>IFERROR(L18-L35,)</f>
        <v>0</v>
      </c>
      <c r="M37" s="777"/>
      <c r="N37" s="778">
        <f>IFERROR(L37/L35,)</f>
        <v>0</v>
      </c>
      <c r="O37" s="779"/>
      <c r="U37" s="746" t="s">
        <v>150</v>
      </c>
      <c r="V37" s="747"/>
      <c r="W37" s="748"/>
      <c r="X37" s="846">
        <f>IFERROR('4. Assumptions &amp; Budget'!O47,)</f>
        <v>0</v>
      </c>
      <c r="Y37" s="847"/>
      <c r="Z37" s="848"/>
    </row>
    <row r="38" spans="1:26" ht="15.95" customHeight="1">
      <c r="A38" s="205"/>
      <c r="B38" s="746" t="s">
        <v>46</v>
      </c>
      <c r="C38" s="747"/>
      <c r="D38" s="748"/>
      <c r="E38" s="770">
        <f>IFERROR('4. Assumptions &amp; Budget'!Q48,)</f>
        <v>0</v>
      </c>
      <c r="F38" s="771"/>
      <c r="G38" s="772"/>
      <c r="H38" s="209"/>
      <c r="I38" s="223"/>
      <c r="J38" s="223"/>
      <c r="K38" s="223"/>
      <c r="L38" s="154"/>
      <c r="M38" s="154"/>
      <c r="N38" s="155"/>
      <c r="O38" s="155"/>
      <c r="U38" s="746" t="s">
        <v>46</v>
      </c>
      <c r="V38" s="747"/>
      <c r="W38" s="748"/>
      <c r="X38" s="832">
        <f>IFERROR('4. Assumptions &amp; Budget'!O48,)</f>
        <v>0</v>
      </c>
      <c r="Y38" s="842"/>
      <c r="Z38" s="833"/>
    </row>
    <row r="39" spans="1:26" ht="15.95" customHeight="1">
      <c r="A39" s="205"/>
      <c r="B39" s="746" t="s">
        <v>169</v>
      </c>
      <c r="C39" s="747"/>
      <c r="D39" s="748"/>
      <c r="E39" s="770">
        <f>IFERROR('4. Assumptions &amp; Budget'!Q49,)</f>
        <v>0</v>
      </c>
      <c r="F39" s="771"/>
      <c r="G39" s="772"/>
      <c r="H39" s="209"/>
      <c r="I39" s="729" t="str">
        <f>_xlfn.CONCAT("Total Cost per Intervention: ",I11)</f>
        <v>Total Cost per Intervention: Full Program Duration</v>
      </c>
      <c r="J39" s="729"/>
      <c r="K39" s="729"/>
      <c r="L39" s="729"/>
      <c r="M39" s="729"/>
      <c r="N39" s="729"/>
      <c r="O39" s="729"/>
      <c r="U39" s="746" t="s">
        <v>169</v>
      </c>
      <c r="V39" s="747"/>
      <c r="W39" s="748"/>
      <c r="X39" s="832">
        <f>IFERROR('4. Assumptions &amp; Budget'!O49,)</f>
        <v>0</v>
      </c>
      <c r="Y39" s="842"/>
      <c r="Z39" s="833"/>
    </row>
    <row r="40" spans="1:26" ht="15.95" customHeight="1">
      <c r="A40" s="205"/>
      <c r="B40" s="746" t="s">
        <v>49</v>
      </c>
      <c r="C40" s="747"/>
      <c r="D40" s="748"/>
      <c r="E40" s="770">
        <f>IFERROR('4. Assumptions &amp; Budget'!Q50,)</f>
        <v>0</v>
      </c>
      <c r="F40" s="771"/>
      <c r="G40" s="772"/>
      <c r="H40" s="209"/>
      <c r="I40" s="729"/>
      <c r="J40" s="729"/>
      <c r="K40" s="729"/>
      <c r="L40" s="729"/>
      <c r="M40" s="729"/>
      <c r="N40" s="729"/>
      <c r="O40" s="729"/>
      <c r="S40" s="224"/>
      <c r="T40" s="225"/>
      <c r="U40" s="746" t="s">
        <v>49</v>
      </c>
      <c r="V40" s="747"/>
      <c r="W40" s="748"/>
      <c r="X40" s="832">
        <f>IFERROR('4. Assumptions &amp; Budget'!O50,)</f>
        <v>0</v>
      </c>
      <c r="Y40" s="842"/>
      <c r="Z40" s="833"/>
    </row>
    <row r="41" spans="1:26" ht="15.95" customHeight="1">
      <c r="A41" s="205"/>
      <c r="B41" s="746" t="s">
        <v>50</v>
      </c>
      <c r="C41" s="747"/>
      <c r="D41" s="748"/>
      <c r="E41" s="770">
        <f>IFERROR('4. Assumptions &amp; Budget'!Q51,)</f>
        <v>0</v>
      </c>
      <c r="F41" s="771"/>
      <c r="G41" s="772"/>
      <c r="H41" s="209"/>
      <c r="I41" s="760" t="s">
        <v>273</v>
      </c>
      <c r="J41" s="761"/>
      <c r="K41" s="762"/>
      <c r="L41" s="766" t="s">
        <v>44</v>
      </c>
      <c r="M41" s="766"/>
      <c r="N41" s="766" t="s">
        <v>267</v>
      </c>
      <c r="O41" s="766"/>
      <c r="S41" s="224"/>
      <c r="T41" s="226"/>
      <c r="U41" s="746" t="s">
        <v>50</v>
      </c>
      <c r="V41" s="747"/>
      <c r="W41" s="748"/>
      <c r="X41" s="832">
        <f>IFERROR('4. Assumptions &amp; Budget'!O51,)</f>
        <v>0</v>
      </c>
      <c r="Y41" s="842"/>
      <c r="Z41" s="833"/>
    </row>
    <row r="42" spans="1:26" ht="15.95" customHeight="1">
      <c r="A42" s="205"/>
      <c r="B42" s="227"/>
      <c r="C42" s="227"/>
      <c r="D42" s="227"/>
      <c r="E42" s="209"/>
      <c r="F42" s="228"/>
      <c r="G42" s="229"/>
      <c r="H42" s="209"/>
      <c r="I42" s="763"/>
      <c r="J42" s="764"/>
      <c r="K42" s="765"/>
      <c r="L42" s="766"/>
      <c r="M42" s="766"/>
      <c r="N42" s="766"/>
      <c r="O42" s="766"/>
      <c r="S42" s="224"/>
      <c r="T42" s="225"/>
      <c r="U42" s="227"/>
      <c r="V42" s="227"/>
      <c r="W42" s="227"/>
      <c r="X42" s="209"/>
      <c r="Y42" s="228"/>
      <c r="Z42" s="229"/>
    </row>
    <row r="43" spans="1:26" ht="15.95" customHeight="1">
      <c r="A43" s="205"/>
      <c r="B43" s="758" t="s">
        <v>274</v>
      </c>
      <c r="C43" s="758"/>
      <c r="D43" s="758"/>
      <c r="E43" s="758"/>
      <c r="F43" s="758"/>
      <c r="G43" s="758"/>
      <c r="H43" s="209"/>
      <c r="I43" s="746" t="s">
        <v>24</v>
      </c>
      <c r="J43" s="747"/>
      <c r="K43" s="748"/>
      <c r="L43" s="755">
        <f>IFERROR(E118*G77,)</f>
        <v>0</v>
      </c>
      <c r="M43" s="755"/>
      <c r="N43" s="769">
        <f>IFERROR(L43/L$47,)</f>
        <v>0</v>
      </c>
      <c r="O43" s="769"/>
      <c r="R43" s="230"/>
      <c r="S43" s="224"/>
      <c r="T43" s="225"/>
      <c r="U43" s="821" t="s">
        <v>274</v>
      </c>
      <c r="V43" s="822"/>
      <c r="W43" s="822"/>
      <c r="X43" s="822"/>
      <c r="Y43" s="822"/>
      <c r="Z43" s="823"/>
    </row>
    <row r="44" spans="1:26" ht="15.95" customHeight="1">
      <c r="A44" s="205"/>
      <c r="B44" s="759" t="s">
        <v>218</v>
      </c>
      <c r="C44" s="759"/>
      <c r="D44" s="759"/>
      <c r="E44" s="759" t="s">
        <v>222</v>
      </c>
      <c r="F44" s="759"/>
      <c r="G44" s="759"/>
      <c r="H44" s="209"/>
      <c r="I44" s="746" t="s">
        <v>25</v>
      </c>
      <c r="J44" s="747"/>
      <c r="K44" s="748"/>
      <c r="L44" s="755">
        <f>IFERROR(F118*G77,)</f>
        <v>0</v>
      </c>
      <c r="M44" s="755"/>
      <c r="N44" s="769">
        <f>IFERROR(L44/L$47,)</f>
        <v>0</v>
      </c>
      <c r="O44" s="769"/>
      <c r="S44" s="224"/>
      <c r="T44" s="225"/>
      <c r="U44" s="839" t="s">
        <v>218</v>
      </c>
      <c r="V44" s="840"/>
      <c r="W44" s="841"/>
      <c r="X44" s="839" t="s">
        <v>222</v>
      </c>
      <c r="Y44" s="840"/>
      <c r="Z44" s="841"/>
    </row>
    <row r="45" spans="1:26" ht="15.95" customHeight="1">
      <c r="A45" s="205"/>
      <c r="B45" s="756" t="s">
        <v>24</v>
      </c>
      <c r="C45" s="756"/>
      <c r="D45" s="756"/>
      <c r="E45" s="757">
        <f>IFERROR('4. Assumptions &amp; Budget'!Q55,)</f>
        <v>0</v>
      </c>
      <c r="F45" s="757"/>
      <c r="G45" s="757"/>
      <c r="H45" s="209"/>
      <c r="I45" s="746" t="s">
        <v>26</v>
      </c>
      <c r="J45" s="747"/>
      <c r="K45" s="748"/>
      <c r="L45" s="755">
        <f>IFERROR(G118*G77,)</f>
        <v>0</v>
      </c>
      <c r="M45" s="755"/>
      <c r="N45" s="769">
        <f>IFERROR(L45/L$47,)</f>
        <v>0</v>
      </c>
      <c r="O45" s="769"/>
      <c r="S45" s="224"/>
      <c r="U45" s="849" t="s">
        <v>24</v>
      </c>
      <c r="V45" s="850"/>
      <c r="W45" s="851"/>
      <c r="X45" s="852">
        <f>IFERROR('4. Assumptions &amp; Budget'!O55,)</f>
        <v>0</v>
      </c>
      <c r="Y45" s="853"/>
      <c r="Z45" s="854"/>
    </row>
    <row r="46" spans="1:26" ht="15.95" customHeight="1" thickBot="1">
      <c r="A46" s="205"/>
      <c r="B46" s="756" t="s">
        <v>25</v>
      </c>
      <c r="C46" s="756"/>
      <c r="D46" s="756"/>
      <c r="E46" s="757">
        <f>IFERROR('4. Assumptions &amp; Budget'!Q56,)</f>
        <v>0</v>
      </c>
      <c r="F46" s="757"/>
      <c r="G46" s="757"/>
      <c r="H46" s="209"/>
      <c r="I46" s="740" t="s">
        <v>104</v>
      </c>
      <c r="J46" s="741"/>
      <c r="K46" s="742"/>
      <c r="L46" s="745">
        <f>IFERROR(H118*G77,)</f>
        <v>0</v>
      </c>
      <c r="M46" s="745"/>
      <c r="N46" s="767">
        <f>IFERROR(L46/L$47,)</f>
        <v>0</v>
      </c>
      <c r="O46" s="767"/>
      <c r="S46" s="224"/>
      <c r="U46" s="849" t="s">
        <v>25</v>
      </c>
      <c r="V46" s="850"/>
      <c r="W46" s="851"/>
      <c r="X46" s="852">
        <f>IFERROR('4. Assumptions &amp; Budget'!O56,)</f>
        <v>0</v>
      </c>
      <c r="Y46" s="853"/>
      <c r="Z46" s="854"/>
    </row>
    <row r="47" spans="1:26" ht="15.95" customHeight="1" thickTop="1">
      <c r="A47" s="205"/>
      <c r="B47" s="756" t="s">
        <v>26</v>
      </c>
      <c r="C47" s="756"/>
      <c r="D47" s="756"/>
      <c r="E47" s="757">
        <f>IFERROR('4. Assumptions &amp; Budget'!Q57,)</f>
        <v>0</v>
      </c>
      <c r="F47" s="757"/>
      <c r="G47" s="757"/>
      <c r="H47" s="209"/>
      <c r="I47" s="734" t="s">
        <v>44</v>
      </c>
      <c r="J47" s="735"/>
      <c r="K47" s="736"/>
      <c r="L47" s="751">
        <f>SUM(L43:L46)</f>
        <v>0</v>
      </c>
      <c r="M47" s="751"/>
      <c r="N47" s="768">
        <f>IFERROR(L47/L$47,)</f>
        <v>0</v>
      </c>
      <c r="O47" s="768"/>
      <c r="S47" s="224"/>
      <c r="U47" s="849" t="s">
        <v>26</v>
      </c>
      <c r="V47" s="850"/>
      <c r="W47" s="851"/>
      <c r="X47" s="852">
        <f>IFERROR('4. Assumptions &amp; Budget'!O57,)</f>
        <v>0</v>
      </c>
      <c r="Y47" s="853"/>
      <c r="Z47" s="854"/>
    </row>
    <row r="48" spans="1:26" ht="15.95" customHeight="1">
      <c r="A48" s="205"/>
      <c r="B48" s="756" t="s">
        <v>104</v>
      </c>
      <c r="C48" s="756"/>
      <c r="D48" s="756"/>
      <c r="E48" s="757">
        <f>IFERROR('4. Assumptions &amp; Budget'!Q58,)</f>
        <v>0</v>
      </c>
      <c r="F48" s="757"/>
      <c r="G48" s="757"/>
      <c r="H48" s="209"/>
      <c r="S48" s="224"/>
      <c r="U48" s="849" t="s">
        <v>104</v>
      </c>
      <c r="V48" s="850"/>
      <c r="W48" s="851"/>
      <c r="X48" s="852">
        <f>IFERROR('4. Assumptions &amp; Budget'!O58,)</f>
        <v>0</v>
      </c>
      <c r="Y48" s="853"/>
      <c r="Z48" s="854"/>
    </row>
    <row r="49" spans="1:26" ht="15.95" customHeight="1">
      <c r="A49" s="205"/>
      <c r="B49" s="209"/>
      <c r="C49" s="209"/>
      <c r="D49" s="209"/>
      <c r="E49" s="209"/>
      <c r="F49" s="209"/>
      <c r="G49" s="209"/>
      <c r="H49" s="209"/>
      <c r="I49" s="730" t="s">
        <v>275</v>
      </c>
      <c r="J49" s="729"/>
      <c r="K49" s="729"/>
      <c r="L49" s="729"/>
      <c r="M49" s="729"/>
      <c r="N49" s="729"/>
      <c r="O49" s="729"/>
      <c r="S49" s="224"/>
      <c r="U49" s="209"/>
      <c r="V49" s="209"/>
      <c r="W49" s="209"/>
      <c r="X49" s="209"/>
      <c r="Y49" s="209"/>
      <c r="Z49" s="209"/>
    </row>
    <row r="50" spans="1:26" ht="15.95" customHeight="1">
      <c r="A50" s="205"/>
      <c r="B50" s="758" t="s">
        <v>226</v>
      </c>
      <c r="C50" s="758"/>
      <c r="D50" s="758"/>
      <c r="E50" s="758"/>
      <c r="F50" s="758"/>
      <c r="G50" s="758"/>
      <c r="H50" s="209"/>
      <c r="I50" s="729"/>
      <c r="J50" s="729"/>
      <c r="K50" s="729"/>
      <c r="L50" s="729"/>
      <c r="M50" s="729"/>
      <c r="N50" s="729"/>
      <c r="O50" s="729"/>
      <c r="S50" s="224"/>
      <c r="U50" s="821" t="s">
        <v>226</v>
      </c>
      <c r="V50" s="822"/>
      <c r="W50" s="822"/>
      <c r="X50" s="822"/>
      <c r="Y50" s="822"/>
      <c r="Z50" s="823"/>
    </row>
    <row r="51" spans="1:26" ht="15.95" customHeight="1">
      <c r="A51" s="205"/>
      <c r="B51" s="759" t="s">
        <v>228</v>
      </c>
      <c r="C51" s="759"/>
      <c r="D51" s="759"/>
      <c r="E51" s="759" t="s">
        <v>227</v>
      </c>
      <c r="F51" s="759"/>
      <c r="G51" s="759"/>
      <c r="H51" s="209"/>
      <c r="I51" s="760" t="s">
        <v>273</v>
      </c>
      <c r="J51" s="761"/>
      <c r="K51" s="762"/>
      <c r="L51" s="766" t="s">
        <v>197</v>
      </c>
      <c r="M51" s="766"/>
      <c r="N51" s="766" t="s">
        <v>171</v>
      </c>
      <c r="O51" s="766"/>
      <c r="S51" s="224"/>
      <c r="T51" s="231"/>
      <c r="U51" s="839" t="s">
        <v>228</v>
      </c>
      <c r="V51" s="840"/>
      <c r="W51" s="841"/>
      <c r="X51" s="839" t="s">
        <v>227</v>
      </c>
      <c r="Y51" s="840"/>
      <c r="Z51" s="841"/>
    </row>
    <row r="52" spans="1:26" ht="15.95" customHeight="1">
      <c r="A52" s="205"/>
      <c r="B52" s="746" t="s">
        <v>24</v>
      </c>
      <c r="C52" s="747"/>
      <c r="D52" s="748"/>
      <c r="E52" s="752">
        <f>IFERROR('4. Assumptions &amp; Budget'!Q62,)</f>
        <v>0</v>
      </c>
      <c r="F52" s="752"/>
      <c r="G52" s="752"/>
      <c r="H52" s="209"/>
      <c r="I52" s="763"/>
      <c r="J52" s="764"/>
      <c r="K52" s="765"/>
      <c r="L52" s="766"/>
      <c r="M52" s="766"/>
      <c r="N52" s="766"/>
      <c r="O52" s="766"/>
      <c r="S52" s="224"/>
      <c r="U52" s="746" t="s">
        <v>24</v>
      </c>
      <c r="V52" s="747"/>
      <c r="W52" s="748"/>
      <c r="X52" s="861">
        <f>IFERROR('4. Assumptions &amp; Budget'!O62,)</f>
        <v>0</v>
      </c>
      <c r="Y52" s="862"/>
      <c r="Z52" s="863"/>
    </row>
    <row r="53" spans="1:26" ht="15.95" customHeight="1">
      <c r="A53" s="205"/>
      <c r="B53" s="746" t="s">
        <v>25</v>
      </c>
      <c r="C53" s="747"/>
      <c r="D53" s="748"/>
      <c r="E53" s="752">
        <f>IFERROR('4. Assumptions &amp; Budget'!Q63,)</f>
        <v>0</v>
      </c>
      <c r="F53" s="752"/>
      <c r="G53" s="752"/>
      <c r="H53" s="209"/>
      <c r="I53" s="746" t="s">
        <v>24</v>
      </c>
      <c r="J53" s="747"/>
      <c r="K53" s="748"/>
      <c r="L53" s="753">
        <f>E91</f>
        <v>0</v>
      </c>
      <c r="M53" s="754"/>
      <c r="N53" s="755">
        <f>IFERROR(E120,0)</f>
        <v>0</v>
      </c>
      <c r="O53" s="755"/>
      <c r="R53" s="232"/>
      <c r="S53" s="233"/>
      <c r="U53" s="746" t="s">
        <v>25</v>
      </c>
      <c r="V53" s="747"/>
      <c r="W53" s="748"/>
      <c r="X53" s="861">
        <f>IFERROR('4. Assumptions &amp; Budget'!O63,)</f>
        <v>0</v>
      </c>
      <c r="Y53" s="862"/>
      <c r="Z53" s="863"/>
    </row>
    <row r="54" spans="1:26" ht="15.95" customHeight="1">
      <c r="A54" s="205"/>
      <c r="B54" s="746" t="s">
        <v>26</v>
      </c>
      <c r="C54" s="747"/>
      <c r="D54" s="748"/>
      <c r="E54" s="752">
        <f>IFERROR('4. Assumptions &amp; Budget'!Q64,)</f>
        <v>0</v>
      </c>
      <c r="F54" s="752"/>
      <c r="G54" s="752"/>
      <c r="H54" s="209"/>
      <c r="I54" s="746" t="s">
        <v>25</v>
      </c>
      <c r="J54" s="747"/>
      <c r="K54" s="748"/>
      <c r="L54" s="753">
        <f>F91</f>
        <v>0</v>
      </c>
      <c r="M54" s="754"/>
      <c r="N54" s="755">
        <f>IFERROR(F120,0)</f>
        <v>0</v>
      </c>
      <c r="O54" s="755"/>
      <c r="R54" s="232"/>
      <c r="S54" s="233"/>
      <c r="U54" s="746" t="s">
        <v>26</v>
      </c>
      <c r="V54" s="747"/>
      <c r="W54" s="748"/>
      <c r="X54" s="861">
        <f>IFERROR('4. Assumptions &amp; Budget'!O64,)</f>
        <v>0</v>
      </c>
      <c r="Y54" s="862"/>
      <c r="Z54" s="863"/>
    </row>
    <row r="55" spans="1:26" ht="15.95" customHeight="1" thickBot="1">
      <c r="A55" s="205"/>
      <c r="B55" s="740" t="s">
        <v>104</v>
      </c>
      <c r="C55" s="741"/>
      <c r="D55" s="742"/>
      <c r="E55" s="752">
        <f>IFERROR('4. Assumptions &amp; Budget'!Q65,)</f>
        <v>0</v>
      </c>
      <c r="F55" s="752"/>
      <c r="G55" s="752"/>
      <c r="H55" s="209"/>
      <c r="I55" s="746" t="s">
        <v>26</v>
      </c>
      <c r="J55" s="747"/>
      <c r="K55" s="748"/>
      <c r="L55" s="753">
        <f>G91</f>
        <v>0</v>
      </c>
      <c r="M55" s="754"/>
      <c r="N55" s="755">
        <f>IFERROR(G120,0)</f>
        <v>0</v>
      </c>
      <c r="O55" s="755"/>
      <c r="R55" s="232"/>
      <c r="S55" s="233"/>
      <c r="U55" s="740" t="s">
        <v>104</v>
      </c>
      <c r="V55" s="741"/>
      <c r="W55" s="742"/>
      <c r="X55" s="864">
        <f>IFERROR('4. Assumptions &amp; Budget'!O65,)</f>
        <v>0</v>
      </c>
      <c r="Y55" s="865"/>
      <c r="Z55" s="866"/>
    </row>
    <row r="56" spans="1:26" ht="15.95" customHeight="1" thickTop="1" thickBot="1">
      <c r="A56" s="205"/>
      <c r="B56" s="734" t="s">
        <v>44</v>
      </c>
      <c r="C56" s="735"/>
      <c r="D56" s="736"/>
      <c r="E56" s="737">
        <f>SUM(E52:G55)</f>
        <v>0</v>
      </c>
      <c r="F56" s="738"/>
      <c r="G56" s="739"/>
      <c r="H56" s="209"/>
      <c r="I56" s="740" t="s">
        <v>104</v>
      </c>
      <c r="J56" s="741"/>
      <c r="K56" s="742"/>
      <c r="L56" s="743">
        <f>H91</f>
        <v>0</v>
      </c>
      <c r="M56" s="744"/>
      <c r="N56" s="745">
        <f>IFERROR(H120,0)</f>
        <v>0</v>
      </c>
      <c r="O56" s="745"/>
      <c r="R56" s="232"/>
      <c r="S56" s="233"/>
      <c r="U56" s="855" t="s">
        <v>44</v>
      </c>
      <c r="V56" s="856"/>
      <c r="W56" s="857"/>
      <c r="X56" s="737">
        <f>SUM(E52:G55)</f>
        <v>0</v>
      </c>
      <c r="Y56" s="738"/>
      <c r="Z56" s="739"/>
    </row>
    <row r="57" spans="1:26" ht="15.95" customHeight="1" thickTop="1">
      <c r="A57" s="205"/>
      <c r="B57" s="746" t="s">
        <v>276</v>
      </c>
      <c r="C57" s="747"/>
      <c r="D57" s="748"/>
      <c r="E57" s="749">
        <f>N88</f>
        <v>0</v>
      </c>
      <c r="F57" s="749"/>
      <c r="G57" s="749"/>
      <c r="H57" s="209"/>
      <c r="I57" s="734" t="s">
        <v>44</v>
      </c>
      <c r="J57" s="735"/>
      <c r="K57" s="736"/>
      <c r="L57" s="750">
        <f>SUM(L53:L56)</f>
        <v>0</v>
      </c>
      <c r="M57" s="750"/>
      <c r="N57" s="751">
        <f>J120</f>
        <v>0</v>
      </c>
      <c r="O57" s="751"/>
      <c r="R57" s="232"/>
      <c r="S57" s="233"/>
      <c r="U57" s="746" t="s">
        <v>276</v>
      </c>
      <c r="V57" s="747"/>
      <c r="W57" s="748"/>
      <c r="X57" s="858">
        <f>N88</f>
        <v>0</v>
      </c>
      <c r="Y57" s="859"/>
      <c r="Z57" s="860"/>
    </row>
    <row r="58" spans="1:26" ht="14.45" customHeight="1">
      <c r="A58" s="205"/>
      <c r="B58" s="234"/>
      <c r="C58" s="234"/>
      <c r="D58" s="234"/>
      <c r="F58" s="235"/>
      <c r="G58" s="236"/>
      <c r="I58" s="237"/>
      <c r="J58" s="237"/>
      <c r="K58" s="237"/>
      <c r="L58" s="238"/>
      <c r="M58" s="238"/>
      <c r="N58" s="239"/>
      <c r="O58" s="239"/>
      <c r="S58" s="224"/>
      <c r="T58" s="225"/>
    </row>
    <row r="59" spans="1:26" ht="14.45" hidden="1" customHeight="1">
      <c r="A59" s="205"/>
      <c r="B59" s="234"/>
      <c r="C59" s="234"/>
      <c r="D59" s="234"/>
      <c r="F59" s="235"/>
      <c r="G59" s="236"/>
      <c r="I59" s="237"/>
      <c r="J59" s="237"/>
      <c r="K59" s="237"/>
      <c r="L59" s="238"/>
      <c r="M59" s="238"/>
      <c r="N59" s="239"/>
      <c r="O59" s="239"/>
      <c r="S59" s="224"/>
      <c r="T59" s="225"/>
    </row>
    <row r="60" spans="1:26" ht="14.45" hidden="1" customHeight="1">
      <c r="A60" s="205"/>
      <c r="B60" s="729" t="s">
        <v>277</v>
      </c>
      <c r="C60" s="730"/>
      <c r="D60" s="730"/>
      <c r="E60" s="730"/>
      <c r="F60" s="730"/>
      <c r="G60" s="730"/>
      <c r="H60" s="730"/>
      <c r="I60" s="730"/>
      <c r="J60" s="730"/>
      <c r="K60" s="730"/>
      <c r="L60" s="730"/>
      <c r="M60" s="730"/>
      <c r="N60" s="730"/>
      <c r="O60" s="730"/>
      <c r="S60" s="224"/>
      <c r="T60" s="225"/>
    </row>
    <row r="61" spans="1:26" ht="14.45" hidden="1" customHeight="1">
      <c r="A61" s="205"/>
      <c r="B61" s="730"/>
      <c r="C61" s="730"/>
      <c r="D61" s="730"/>
      <c r="E61" s="730"/>
      <c r="F61" s="730"/>
      <c r="G61" s="730"/>
      <c r="H61" s="730"/>
      <c r="I61" s="730"/>
      <c r="J61" s="730"/>
      <c r="K61" s="730"/>
      <c r="L61" s="730"/>
      <c r="M61" s="730"/>
      <c r="N61" s="730"/>
      <c r="O61" s="730"/>
      <c r="S61" s="224"/>
      <c r="T61" s="225"/>
    </row>
    <row r="62" spans="1:26" ht="14.45" hidden="1" customHeight="1">
      <c r="A62" s="205"/>
      <c r="B62" s="240"/>
      <c r="C62" s="240"/>
      <c r="D62" s="240"/>
      <c r="E62" s="240"/>
      <c r="F62" s="240"/>
      <c r="G62" s="240"/>
      <c r="H62" s="240"/>
      <c r="I62" s="240"/>
      <c r="J62" s="240"/>
      <c r="K62" s="240"/>
      <c r="L62" s="240"/>
      <c r="M62" s="240"/>
      <c r="N62" s="240"/>
      <c r="O62" s="240"/>
      <c r="S62" s="224"/>
      <c r="T62" s="225"/>
    </row>
    <row r="63" spans="1:26" ht="14.45" hidden="1" customHeight="1">
      <c r="A63" s="205"/>
      <c r="B63" s="731" t="s">
        <v>278</v>
      </c>
      <c r="C63" s="731"/>
      <c r="D63" s="731"/>
      <c r="E63" s="731"/>
      <c r="F63" s="731"/>
      <c r="G63" s="731"/>
      <c r="H63" s="731"/>
      <c r="I63" s="731"/>
      <c r="J63" s="731"/>
      <c r="K63" s="731"/>
      <c r="L63" s="731"/>
      <c r="M63" s="238"/>
      <c r="N63" s="239"/>
      <c r="O63" s="239"/>
      <c r="S63" s="224"/>
      <c r="T63" s="225"/>
    </row>
    <row r="64" spans="1:26" ht="14.45" hidden="1" customHeight="1">
      <c r="A64" s="205"/>
      <c r="B64" s="732" t="s">
        <v>279</v>
      </c>
      <c r="C64" s="732"/>
      <c r="D64" s="732"/>
      <c r="E64" s="733" t="s">
        <v>24</v>
      </c>
      <c r="F64" s="733"/>
      <c r="G64" s="733" t="s">
        <v>25</v>
      </c>
      <c r="H64" s="733"/>
      <c r="I64" s="733" t="s">
        <v>26</v>
      </c>
      <c r="J64" s="733"/>
      <c r="K64" s="733" t="s">
        <v>104</v>
      </c>
      <c r="L64" s="733"/>
      <c r="M64" s="238"/>
      <c r="N64" s="239"/>
      <c r="O64" s="239"/>
      <c r="S64" s="224"/>
      <c r="T64" s="225"/>
      <c r="U64" s="241"/>
      <c r="V64" s="1"/>
      <c r="W64" s="1"/>
      <c r="X64" s="1"/>
      <c r="Y64" s="1"/>
      <c r="Z64" s="1"/>
    </row>
    <row r="65" spans="1:26" ht="14.45" hidden="1" customHeight="1">
      <c r="A65" s="205"/>
      <c r="B65" s="726" t="s">
        <v>167</v>
      </c>
      <c r="C65" s="726"/>
      <c r="D65" s="726"/>
      <c r="E65" s="727" t="s">
        <v>280</v>
      </c>
      <c r="F65" s="727"/>
      <c r="G65" s="727" t="s">
        <v>281</v>
      </c>
      <c r="H65" s="727"/>
      <c r="I65" s="727" t="s">
        <v>280</v>
      </c>
      <c r="J65" s="727"/>
      <c r="K65" s="727" t="s">
        <v>280</v>
      </c>
      <c r="L65" s="727"/>
      <c r="M65" s="238"/>
      <c r="N65" s="239"/>
      <c r="O65" s="239"/>
      <c r="P65" s="239"/>
      <c r="Q65" s="239"/>
      <c r="S65" s="224"/>
      <c r="T65" s="225"/>
      <c r="U65" s="241"/>
      <c r="V65" s="1"/>
      <c r="W65" s="1"/>
      <c r="X65" s="1"/>
      <c r="Y65" s="1"/>
      <c r="Z65" s="1"/>
    </row>
    <row r="66" spans="1:26" ht="14.45" hidden="1" customHeight="1">
      <c r="A66" s="205"/>
      <c r="B66" s="721" t="s">
        <v>282</v>
      </c>
      <c r="C66" s="721"/>
      <c r="D66" s="721"/>
      <c r="E66" s="728" t="s">
        <v>283</v>
      </c>
      <c r="F66" s="728"/>
      <c r="G66" s="728" t="s">
        <v>280</v>
      </c>
      <c r="H66" s="728"/>
      <c r="I66" s="728" t="s">
        <v>280</v>
      </c>
      <c r="J66" s="728"/>
      <c r="K66" s="728" t="s">
        <v>280</v>
      </c>
      <c r="L66" s="728"/>
      <c r="M66" s="238"/>
      <c r="N66" s="239"/>
      <c r="O66" s="239"/>
      <c r="P66" s="239"/>
      <c r="Q66" s="239"/>
      <c r="S66" s="224"/>
      <c r="T66" s="225"/>
      <c r="U66" s="241"/>
      <c r="V66" s="1"/>
      <c r="W66" s="1"/>
      <c r="X66" s="1"/>
      <c r="Y66" s="1"/>
      <c r="Z66" s="1"/>
    </row>
    <row r="67" spans="1:26" ht="14.45" hidden="1" customHeight="1">
      <c r="A67" s="205"/>
      <c r="B67" s="726" t="s">
        <v>26</v>
      </c>
      <c r="C67" s="726"/>
      <c r="D67" s="726"/>
      <c r="E67" s="727" t="s">
        <v>280</v>
      </c>
      <c r="F67" s="727"/>
      <c r="G67" s="727" t="s">
        <v>280</v>
      </c>
      <c r="H67" s="727"/>
      <c r="I67" s="727" t="s">
        <v>281</v>
      </c>
      <c r="J67" s="727"/>
      <c r="K67" s="727" t="s">
        <v>280</v>
      </c>
      <c r="L67" s="727"/>
      <c r="M67" s="238"/>
      <c r="N67" s="239"/>
      <c r="O67" s="239"/>
      <c r="P67" s="239"/>
      <c r="Q67" s="239"/>
      <c r="S67" s="224"/>
      <c r="T67" s="225"/>
      <c r="U67" s="241"/>
      <c r="V67" s="1"/>
      <c r="W67" s="1"/>
      <c r="X67" s="1"/>
      <c r="Y67" s="1"/>
      <c r="Z67" s="1"/>
    </row>
    <row r="68" spans="1:26" ht="14.45" hidden="1" customHeight="1">
      <c r="A68" s="205"/>
      <c r="B68" s="721" t="s">
        <v>284</v>
      </c>
      <c r="C68" s="721"/>
      <c r="D68" s="721"/>
      <c r="E68" s="728" t="s">
        <v>280</v>
      </c>
      <c r="F68" s="728"/>
      <c r="G68" s="728" t="s">
        <v>283</v>
      </c>
      <c r="H68" s="728"/>
      <c r="I68" s="728" t="s">
        <v>280</v>
      </c>
      <c r="J68" s="728"/>
      <c r="K68" s="728" t="s">
        <v>280</v>
      </c>
      <c r="L68" s="728"/>
      <c r="M68" s="238"/>
      <c r="N68" s="239"/>
      <c r="O68" s="239"/>
      <c r="P68" s="239"/>
      <c r="Q68" s="239"/>
      <c r="S68" s="224"/>
      <c r="T68" s="225"/>
      <c r="U68" s="241"/>
      <c r="V68" s="1"/>
      <c r="W68" s="1"/>
      <c r="X68" s="1"/>
      <c r="Y68" s="1"/>
      <c r="Z68" s="1"/>
    </row>
    <row r="69" spans="1:26" ht="14.45" hidden="1" customHeight="1">
      <c r="A69" s="205"/>
      <c r="B69" s="726" t="s">
        <v>46</v>
      </c>
      <c r="C69" s="726"/>
      <c r="D69" s="726"/>
      <c r="E69" s="727" t="s">
        <v>280</v>
      </c>
      <c r="F69" s="727"/>
      <c r="G69" s="727" t="s">
        <v>283</v>
      </c>
      <c r="H69" s="727"/>
      <c r="I69" s="727" t="s">
        <v>280</v>
      </c>
      <c r="J69" s="727"/>
      <c r="K69" s="727" t="s">
        <v>280</v>
      </c>
      <c r="L69" s="727"/>
      <c r="M69" s="238"/>
      <c r="N69" s="239"/>
      <c r="O69" s="239"/>
      <c r="P69" s="239"/>
      <c r="Q69" s="239"/>
      <c r="S69" s="224"/>
      <c r="T69" s="225"/>
      <c r="U69" s="241"/>
      <c r="V69" s="1"/>
      <c r="W69" s="1"/>
      <c r="X69" s="1"/>
      <c r="Y69" s="1"/>
      <c r="Z69" s="1"/>
    </row>
    <row r="70" spans="1:26" ht="14.45" hidden="1" customHeight="1">
      <c r="A70" s="205"/>
      <c r="B70" s="721" t="s">
        <v>169</v>
      </c>
      <c r="C70" s="721"/>
      <c r="D70" s="721"/>
      <c r="E70" s="728" t="s">
        <v>280</v>
      </c>
      <c r="F70" s="728"/>
      <c r="G70" s="728" t="s">
        <v>283</v>
      </c>
      <c r="H70" s="728"/>
      <c r="I70" s="728" t="s">
        <v>283</v>
      </c>
      <c r="J70" s="728"/>
      <c r="K70" s="728" t="s">
        <v>280</v>
      </c>
      <c r="L70" s="728"/>
      <c r="M70" s="238"/>
      <c r="N70" s="239"/>
      <c r="O70" s="239"/>
      <c r="P70" s="239"/>
      <c r="Q70" s="239"/>
      <c r="S70" s="224"/>
      <c r="T70" s="225"/>
      <c r="V70" s="2"/>
      <c r="W70" s="1"/>
      <c r="X70" s="1"/>
      <c r="Y70" s="1"/>
      <c r="Z70" s="1"/>
    </row>
    <row r="71" spans="1:26" ht="14.45" hidden="1" customHeight="1">
      <c r="A71" s="205"/>
      <c r="B71" s="726" t="s">
        <v>49</v>
      </c>
      <c r="C71" s="726"/>
      <c r="D71" s="726"/>
      <c r="E71" s="727" t="s">
        <v>283</v>
      </c>
      <c r="F71" s="727"/>
      <c r="G71" s="727" t="s">
        <v>283</v>
      </c>
      <c r="H71" s="727"/>
      <c r="I71" s="727" t="s">
        <v>283</v>
      </c>
      <c r="J71" s="727"/>
      <c r="K71" s="727" t="s">
        <v>280</v>
      </c>
      <c r="L71" s="727"/>
      <c r="M71" s="238"/>
      <c r="N71" s="239"/>
      <c r="O71" s="239"/>
      <c r="P71" s="239"/>
      <c r="Q71" s="239"/>
      <c r="S71" s="224"/>
      <c r="T71" s="225"/>
      <c r="V71" s="3"/>
      <c r="W71" s="1"/>
      <c r="X71" s="1"/>
      <c r="Y71" s="1"/>
      <c r="Z71" s="1"/>
    </row>
    <row r="72" spans="1:26" ht="14.45" hidden="1" customHeight="1">
      <c r="A72" s="205"/>
      <c r="B72" s="721" t="s">
        <v>104</v>
      </c>
      <c r="C72" s="721"/>
      <c r="D72" s="721"/>
      <c r="E72" s="728" t="s">
        <v>280</v>
      </c>
      <c r="F72" s="728"/>
      <c r="G72" s="728" t="s">
        <v>280</v>
      </c>
      <c r="H72" s="728"/>
      <c r="I72" s="728" t="s">
        <v>280</v>
      </c>
      <c r="J72" s="728"/>
      <c r="K72" s="728" t="s">
        <v>281</v>
      </c>
      <c r="L72" s="728"/>
      <c r="M72" s="238"/>
      <c r="N72" s="239"/>
      <c r="O72" s="239"/>
      <c r="P72" s="239"/>
      <c r="Q72" s="239"/>
      <c r="S72" s="224"/>
      <c r="T72" s="225"/>
      <c r="V72" s="3"/>
      <c r="W72" s="2"/>
      <c r="X72" s="1"/>
      <c r="Y72" s="1"/>
      <c r="Z72" s="1"/>
    </row>
    <row r="73" spans="1:26" ht="14.45" hidden="1" customHeight="1">
      <c r="A73" s="205"/>
      <c r="B73" s="726" t="s">
        <v>50</v>
      </c>
      <c r="C73" s="726"/>
      <c r="D73" s="726"/>
      <c r="E73" s="727" t="s">
        <v>283</v>
      </c>
      <c r="F73" s="727"/>
      <c r="G73" s="727" t="s">
        <v>283</v>
      </c>
      <c r="H73" s="727"/>
      <c r="I73" s="727" t="s">
        <v>283</v>
      </c>
      <c r="J73" s="727"/>
      <c r="K73" s="727" t="s">
        <v>283</v>
      </c>
      <c r="L73" s="727"/>
      <c r="M73" s="238"/>
      <c r="N73" s="239"/>
      <c r="O73" s="239"/>
      <c r="P73" s="239"/>
      <c r="Q73" s="239"/>
      <c r="S73" s="224"/>
      <c r="T73" s="225"/>
      <c r="V73" s="3"/>
      <c r="W73" s="2"/>
      <c r="X73" s="1"/>
      <c r="Y73" s="1"/>
      <c r="Z73" s="1"/>
    </row>
    <row r="74" spans="1:26" ht="14.45" hidden="1" customHeight="1">
      <c r="A74" s="205"/>
      <c r="B74" s="242"/>
      <c r="C74" s="242"/>
      <c r="D74" s="242"/>
      <c r="E74" s="242"/>
      <c r="F74" s="242"/>
      <c r="G74" s="242"/>
      <c r="H74" s="242"/>
      <c r="I74" s="242"/>
      <c r="J74" s="242"/>
      <c r="K74" s="242"/>
      <c r="L74" s="242"/>
      <c r="M74" s="243"/>
      <c r="N74" s="243"/>
      <c r="O74" s="243"/>
      <c r="P74" s="243"/>
      <c r="Q74" s="243"/>
      <c r="R74" s="243"/>
      <c r="S74" s="224"/>
      <c r="T74" s="225"/>
      <c r="V74" s="3"/>
      <c r="W74" s="2"/>
      <c r="X74" s="1"/>
      <c r="Y74" s="1"/>
      <c r="Z74" s="1"/>
    </row>
    <row r="75" spans="1:26" ht="14.45" hidden="1" customHeight="1">
      <c r="A75" s="205"/>
      <c r="B75" s="244" t="s">
        <v>285</v>
      </c>
      <c r="C75" s="245"/>
      <c r="D75" s="245"/>
      <c r="E75" s="245"/>
      <c r="F75" s="246"/>
      <c r="G75" s="246"/>
      <c r="H75" s="247"/>
      <c r="I75" s="248"/>
      <c r="J75" s="247"/>
      <c r="K75" s="249"/>
      <c r="L75" s="249"/>
      <c r="M75" s="243"/>
      <c r="U75" s="241"/>
      <c r="V75" s="178"/>
      <c r="W75" s="2"/>
      <c r="X75" s="1"/>
      <c r="Y75" s="1"/>
      <c r="Z75" s="1"/>
    </row>
    <row r="76" spans="1:26" ht="23.1" hidden="1">
      <c r="A76" s="205"/>
      <c r="B76" s="728"/>
      <c r="C76" s="728"/>
      <c r="D76" s="250" t="s">
        <v>124</v>
      </c>
      <c r="E76" s="250" t="s">
        <v>125</v>
      </c>
      <c r="F76" s="250" t="s">
        <v>126</v>
      </c>
      <c r="G76" s="250" t="s">
        <v>286</v>
      </c>
      <c r="H76" s="247"/>
      <c r="I76" s="248"/>
      <c r="J76" s="247"/>
      <c r="K76" s="249"/>
      <c r="L76" s="249"/>
      <c r="M76" s="243"/>
      <c r="U76" s="241"/>
      <c r="V76" s="178"/>
      <c r="W76" s="1"/>
      <c r="X76" s="1"/>
      <c r="Y76" s="1"/>
      <c r="Z76" s="1"/>
    </row>
    <row r="77" spans="1:26" ht="14.45" hidden="1" customHeight="1">
      <c r="A77" s="205"/>
      <c r="B77" s="721" t="s">
        <v>287</v>
      </c>
      <c r="C77" s="721"/>
      <c r="D77" s="251">
        <v>1</v>
      </c>
      <c r="E77" s="251">
        <v>12</v>
      </c>
      <c r="F77" s="252">
        <f>F12</f>
        <v>0</v>
      </c>
      <c r="G77" s="253" cm="1">
        <f t="array" ref="G77">_xlfn.IFS(I$11="Monthly",D77,I$11="Annual",E77,I$11="Full Program Duration",F77)</f>
        <v>0</v>
      </c>
      <c r="H77" s="247"/>
      <c r="I77" s="248"/>
      <c r="J77" s="247"/>
      <c r="K77" s="249"/>
      <c r="L77" s="249"/>
      <c r="M77" s="243"/>
      <c r="X77" s="254"/>
    </row>
    <row r="78" spans="1:26" ht="14.45" hidden="1" customHeight="1">
      <c r="A78" s="205"/>
      <c r="B78" s="255"/>
      <c r="C78" s="255"/>
      <c r="D78" s="256"/>
      <c r="E78" s="722" t="s">
        <v>288</v>
      </c>
      <c r="F78" s="722"/>
      <c r="G78" s="253">
        <f>G77</f>
        <v>0</v>
      </c>
      <c r="H78" s="242"/>
      <c r="I78" s="242"/>
      <c r="J78" s="242"/>
      <c r="K78" s="245"/>
      <c r="L78" s="245"/>
      <c r="M78" s="243"/>
    </row>
    <row r="79" spans="1:26" ht="14.45" hidden="1" customHeight="1">
      <c r="A79" s="205"/>
      <c r="B79" s="255"/>
      <c r="C79" s="255"/>
      <c r="D79" s="256"/>
      <c r="E79" s="256"/>
      <c r="F79" s="256"/>
      <c r="G79" s="257"/>
      <c r="H79" s="242"/>
      <c r="I79" s="242"/>
      <c r="J79" s="242"/>
      <c r="K79" s="245"/>
      <c r="L79" s="245"/>
      <c r="M79" s="243"/>
    </row>
    <row r="80" spans="1:26" ht="14.45" hidden="1" customHeight="1">
      <c r="A80" s="205"/>
      <c r="B80" s="242" t="s">
        <v>289</v>
      </c>
      <c r="C80" s="258"/>
      <c r="D80" s="245"/>
      <c r="E80" s="245"/>
      <c r="F80" s="245"/>
      <c r="G80" s="245"/>
      <c r="H80" s="245"/>
      <c r="I80" s="245"/>
      <c r="J80" s="245"/>
      <c r="K80" s="245"/>
      <c r="L80" s="245"/>
      <c r="M80" s="243"/>
    </row>
    <row r="81" spans="1:27" ht="42.75" hidden="1" customHeight="1">
      <c r="A81" s="205"/>
      <c r="B81" s="723"/>
      <c r="C81" s="724"/>
      <c r="D81" s="725"/>
      <c r="E81" s="259" t="s">
        <v>24</v>
      </c>
      <c r="F81" s="259" t="s">
        <v>25</v>
      </c>
      <c r="G81" s="259" t="s">
        <v>26</v>
      </c>
      <c r="H81" s="259" t="s">
        <v>27</v>
      </c>
      <c r="I81" s="259" t="s">
        <v>28</v>
      </c>
      <c r="J81" s="259" t="s">
        <v>29</v>
      </c>
      <c r="K81" s="259" t="s">
        <v>290</v>
      </c>
      <c r="L81" s="260" t="s">
        <v>40</v>
      </c>
      <c r="M81" s="243"/>
      <c r="N81" s="242" t="s">
        <v>225</v>
      </c>
      <c r="O81" s="245"/>
      <c r="P81" s="245"/>
      <c r="Q81" s="245"/>
      <c r="R81" s="245"/>
    </row>
    <row r="82" spans="1:27" ht="14.45" hidden="1" customHeight="1">
      <c r="A82" s="205"/>
      <c r="B82" s="709" t="s">
        <v>31</v>
      </c>
      <c r="C82" s="710"/>
      <c r="D82" s="711"/>
      <c r="E82" s="261" t="s">
        <v>32</v>
      </c>
      <c r="F82" s="261" t="s">
        <v>32</v>
      </c>
      <c r="G82" s="261" t="s">
        <v>32</v>
      </c>
      <c r="H82" s="261" t="s">
        <v>32</v>
      </c>
      <c r="I82" s="262" t="e">
        <f>J82/J85</f>
        <v>#DIV/0!</v>
      </c>
      <c r="J82" s="263">
        <f>F11</f>
        <v>0</v>
      </c>
      <c r="K82" s="261" t="s">
        <v>32</v>
      </c>
      <c r="L82" s="264" t="s">
        <v>32</v>
      </c>
      <c r="M82" s="243"/>
      <c r="N82" s="265" t="str">
        <f t="shared" ref="N82:N87" si="1">IFERROR(IF(G18*F18&lt;0.1,"",G18*F18),"")</f>
        <v/>
      </c>
      <c r="O82" s="245"/>
      <c r="P82" s="245"/>
      <c r="Q82" s="245"/>
      <c r="R82" s="245"/>
    </row>
    <row r="83" spans="1:27" ht="14.45" hidden="1" customHeight="1">
      <c r="A83" s="205"/>
      <c r="B83" s="266"/>
      <c r="C83" s="267"/>
      <c r="D83" s="267"/>
      <c r="E83" s="267"/>
      <c r="F83" s="267"/>
      <c r="G83" s="267"/>
      <c r="H83" s="267"/>
      <c r="I83" s="267"/>
      <c r="J83" s="267"/>
      <c r="K83" s="267"/>
      <c r="L83" s="268"/>
      <c r="M83" s="243"/>
      <c r="N83" s="269" t="str">
        <f t="shared" si="1"/>
        <v/>
      </c>
      <c r="O83" s="245"/>
      <c r="P83" s="245"/>
      <c r="Q83" s="245"/>
      <c r="R83" s="245"/>
    </row>
    <row r="84" spans="1:27" ht="14.45" hidden="1" customHeight="1">
      <c r="A84" s="205"/>
      <c r="B84" s="709" t="s">
        <v>291</v>
      </c>
      <c r="C84" s="710"/>
      <c r="D84" s="711"/>
      <c r="E84" s="261"/>
      <c r="F84" s="270"/>
      <c r="G84" s="270"/>
      <c r="H84" s="270"/>
      <c r="I84" s="270"/>
      <c r="J84" s="270"/>
      <c r="K84" s="270"/>
      <c r="L84" s="265"/>
      <c r="M84" s="243"/>
      <c r="N84" s="271" t="str">
        <f t="shared" si="1"/>
        <v/>
      </c>
      <c r="O84" s="245"/>
      <c r="P84" s="245"/>
      <c r="Q84" s="245"/>
      <c r="R84" s="245"/>
    </row>
    <row r="85" spans="1:27" ht="14.45" hidden="1" customHeight="1">
      <c r="A85" s="205"/>
      <c r="B85" s="715" t="s">
        <v>34</v>
      </c>
      <c r="C85" s="716"/>
      <c r="D85" s="717"/>
      <c r="E85" s="272">
        <f>$J85</f>
        <v>0</v>
      </c>
      <c r="F85" s="273">
        <f>$J85</f>
        <v>0</v>
      </c>
      <c r="G85" s="273">
        <f>$J85</f>
        <v>0</v>
      </c>
      <c r="H85" s="273">
        <f>$J85</f>
        <v>0</v>
      </c>
      <c r="I85" s="270" t="s">
        <v>32</v>
      </c>
      <c r="J85" s="273">
        <f>F12</f>
        <v>0</v>
      </c>
      <c r="K85" s="270" t="s">
        <v>32</v>
      </c>
      <c r="L85" s="265" t="s">
        <v>32</v>
      </c>
      <c r="M85" s="243"/>
      <c r="N85" s="271" t="str">
        <f t="shared" si="1"/>
        <v/>
      </c>
      <c r="O85" s="245"/>
      <c r="P85" s="245"/>
      <c r="Q85" s="245"/>
      <c r="R85" s="245"/>
    </row>
    <row r="86" spans="1:27" ht="14.45" hidden="1" customHeight="1">
      <c r="A86" s="205"/>
      <c r="B86" s="715" t="s">
        <v>36</v>
      </c>
      <c r="C86" s="716"/>
      <c r="D86" s="717"/>
      <c r="E86" s="261">
        <f>E52</f>
        <v>0</v>
      </c>
      <c r="F86" s="270">
        <f>E53</f>
        <v>0</v>
      </c>
      <c r="G86" s="270">
        <f>E54</f>
        <v>0</v>
      </c>
      <c r="H86" s="270">
        <f>E55</f>
        <v>0</v>
      </c>
      <c r="I86" s="261" t="s">
        <v>32</v>
      </c>
      <c r="J86" s="261">
        <f>SUM(E86:H86)</f>
        <v>0</v>
      </c>
      <c r="K86" s="261" t="s">
        <v>32</v>
      </c>
      <c r="L86" s="264" t="s">
        <v>32</v>
      </c>
      <c r="M86" s="243"/>
      <c r="N86" s="271" t="str">
        <f t="shared" si="1"/>
        <v/>
      </c>
      <c r="O86" s="245"/>
      <c r="P86" s="245"/>
      <c r="Q86" s="245"/>
      <c r="R86" s="245"/>
    </row>
    <row r="87" spans="1:27" ht="14.45" hidden="1" customHeight="1" thickBot="1">
      <c r="A87" s="205"/>
      <c r="B87" s="718" t="s">
        <v>292</v>
      </c>
      <c r="C87" s="719"/>
      <c r="D87" s="720"/>
      <c r="E87" s="382">
        <f>IF($F$13=$N$92,E88,E88/2)</f>
        <v>6</v>
      </c>
      <c r="F87" s="382">
        <f>IF($F$13=$N$92,F88,F88/2)</f>
        <v>6</v>
      </c>
      <c r="G87" s="382">
        <f>IF($F$13=$N$92,G88,G88/2)</f>
        <v>6</v>
      </c>
      <c r="H87" s="382">
        <f>IF($F$13=$N$92,H88,H88/2)</f>
        <v>6</v>
      </c>
      <c r="I87" s="261" t="s">
        <v>32</v>
      </c>
      <c r="J87" s="261" t="s">
        <v>32</v>
      </c>
      <c r="K87" s="261" t="s">
        <v>32</v>
      </c>
      <c r="L87" s="264" t="s">
        <v>32</v>
      </c>
      <c r="M87" s="243"/>
      <c r="N87" s="274" t="str">
        <f t="shared" si="1"/>
        <v/>
      </c>
      <c r="O87" s="245"/>
      <c r="P87" s="245"/>
      <c r="Q87" s="245"/>
      <c r="R87" s="245"/>
    </row>
    <row r="88" spans="1:27" ht="14.25" hidden="1" customHeight="1" thickTop="1">
      <c r="A88" s="205"/>
      <c r="B88" s="715" t="s">
        <v>293</v>
      </c>
      <c r="C88" s="716"/>
      <c r="D88" s="717"/>
      <c r="E88" s="261">
        <f>IF(E45&lt;1,12,E45)</f>
        <v>12</v>
      </c>
      <c r="F88" s="270">
        <f>IF(E46&lt;1,12,E46)</f>
        <v>12</v>
      </c>
      <c r="G88" s="270">
        <f>IF(E47&lt;1,12,E47)</f>
        <v>12</v>
      </c>
      <c r="H88" s="270">
        <f>IF(E48&lt;1,12,E48)</f>
        <v>12</v>
      </c>
      <c r="I88" s="261" t="s">
        <v>32</v>
      </c>
      <c r="J88" s="261" t="s">
        <v>32</v>
      </c>
      <c r="K88" s="261" t="s">
        <v>32</v>
      </c>
      <c r="L88" s="264" t="s">
        <v>32</v>
      </c>
      <c r="M88" s="243"/>
      <c r="N88" s="275">
        <f>MIN(N81:N86)</f>
        <v>0</v>
      </c>
      <c r="O88" s="245"/>
      <c r="P88" s="245"/>
      <c r="Q88" s="245"/>
      <c r="R88" s="245"/>
    </row>
    <row r="89" spans="1:27" ht="14.45" hidden="1" customHeight="1">
      <c r="A89" s="205"/>
      <c r="B89" s="718" t="s">
        <v>294</v>
      </c>
      <c r="C89" s="719"/>
      <c r="D89" s="720"/>
      <c r="E89" s="384">
        <f>IF(((E85/E87)*E86)+E86&gt;2*E86,2*E86,((E85/E87)*E86)+E86)</f>
        <v>0</v>
      </c>
      <c r="F89" s="384">
        <f>IF(((F85/F87)*F86)+F86&gt;2*F86,2*F86,((F85/F87)*F86)+F86)</f>
        <v>0</v>
      </c>
      <c r="G89" s="384">
        <f>IF(((G85/G87)*G86)+G86&gt;2*G86,2*G86,((G85/G87)*G86)+G86)</f>
        <v>0</v>
      </c>
      <c r="H89" s="384">
        <f>IF(((H85/H87)*H86)+H86&gt;2*H86,2*H86,((H85/H87)*H86)+H86)</f>
        <v>0</v>
      </c>
      <c r="I89" s="261" t="s">
        <v>32</v>
      </c>
      <c r="J89" s="272">
        <f>SUM(E89:H89)</f>
        <v>0</v>
      </c>
      <c r="K89" s="261" t="s">
        <v>32</v>
      </c>
      <c r="L89" s="264" t="s">
        <v>32</v>
      </c>
      <c r="M89" s="243"/>
      <c r="N89" s="245"/>
      <c r="O89" s="245"/>
      <c r="P89" s="245"/>
      <c r="Q89" s="245"/>
      <c r="R89" s="245"/>
    </row>
    <row r="90" spans="1:27" ht="14.45" hidden="1" customHeight="1">
      <c r="A90" s="205"/>
      <c r="B90" s="718" t="s">
        <v>295</v>
      </c>
      <c r="C90" s="719"/>
      <c r="D90" s="720"/>
      <c r="E90" s="384">
        <f>IF((((E85-E87)/E88)*E86)&lt;0,0,(((E85-E87)/E88)*E86))</f>
        <v>0</v>
      </c>
      <c r="F90" s="384">
        <f>IF((((F85-F87)/F88)*F86)&lt;0,0,(((F85-F87)/F88)*F86))</f>
        <v>0</v>
      </c>
      <c r="G90" s="384">
        <f>IF((((G85-G87)/G88)*G86)&lt;0,0,(((G85-G87)/G88)*G86))</f>
        <v>0</v>
      </c>
      <c r="H90" s="384">
        <f>IF((((H85-H87)/H88)*H86)&lt;0,0,(((H85-H87)/H88)*H86))</f>
        <v>0</v>
      </c>
      <c r="I90" s="261" t="s">
        <v>32</v>
      </c>
      <c r="J90" s="272">
        <f>SUM(E90:H90)</f>
        <v>0</v>
      </c>
      <c r="K90" s="261" t="s">
        <v>32</v>
      </c>
      <c r="L90" s="264" t="s">
        <v>32</v>
      </c>
      <c r="M90" s="243"/>
      <c r="N90" s="276" t="s">
        <v>296</v>
      </c>
      <c r="O90" s="243"/>
      <c r="P90" s="243"/>
      <c r="Q90" s="243"/>
      <c r="R90" s="243"/>
    </row>
    <row r="91" spans="1:27" ht="14.45" hidden="1" customHeight="1">
      <c r="A91" s="205"/>
      <c r="B91" s="715" t="s">
        <v>297</v>
      </c>
      <c r="C91" s="716"/>
      <c r="D91" s="717"/>
      <c r="E91" s="272">
        <f>IF($F$13=$N$91,IF((E85-(E88/2))/E88&lt;1,0,((E85-(E88/2))/E88)*E86)+E86+N("if existing prog"),
IF(E88&gt;E85,E86,
IF(E85/E88&lt;1,0,(E85/E88)*E86)))</f>
        <v>0</v>
      </c>
      <c r="F91" s="272">
        <f>IF($F$13=$N$91,IF((F85-(F88/2))/F88&lt;1,0,((F85-(F88/2))/F88)*F86)+F86+N("if existing prog"),
IF(F88&gt;F85,F86,
IF(F85/F88&lt;1,0,(F85/F88)*F86)))</f>
        <v>0</v>
      </c>
      <c r="G91" s="272">
        <f>IF($F$13=$N$91,IF((G85-(G88/2))/G88&lt;1,0,((G85-(G88/2))/G88)*G86)+G86+N("if existing prog"),
IF(G88&gt;G85,G86,
IF(G85/G88&lt;1,0,(G85/G88)*G86)))</f>
        <v>0</v>
      </c>
      <c r="H91" s="272">
        <f>IF($F$13=$N$91,IF((H85-(H88/2))/H88&lt;1,0,((H85-(H88/2))/H88)*H86)+H86+N("if existing prog"),
IF(H88&gt;H85,H86,
IF(H85/H88&lt;1,0,(H85/H88)*H86)))</f>
        <v>0</v>
      </c>
      <c r="I91" s="261" t="s">
        <v>32</v>
      </c>
      <c r="J91" s="272">
        <f>SUM(E91:H91)</f>
        <v>0</v>
      </c>
      <c r="K91" s="261" t="s">
        <v>32</v>
      </c>
      <c r="L91" s="264" t="s">
        <v>32</v>
      </c>
      <c r="M91" s="243"/>
      <c r="N91" s="277" t="s">
        <v>117</v>
      </c>
      <c r="O91" s="278"/>
      <c r="P91" s="278"/>
      <c r="Q91" s="278"/>
      <c r="R91" s="278"/>
      <c r="S91" s="279"/>
    </row>
    <row r="92" spans="1:27" ht="14.45" hidden="1" customHeight="1">
      <c r="A92" s="205"/>
      <c r="B92" s="715" t="s">
        <v>298</v>
      </c>
      <c r="C92" s="716"/>
      <c r="D92" s="717"/>
      <c r="E92" s="272" t="e">
        <f>E91/$F$77</f>
        <v>#DIV/0!</v>
      </c>
      <c r="F92" s="272" t="e">
        <f>F91/$F$77</f>
        <v>#DIV/0!</v>
      </c>
      <c r="G92" s="272" t="e">
        <f t="shared" ref="G92:H92" si="2">G91/$F$77</f>
        <v>#DIV/0!</v>
      </c>
      <c r="H92" s="272" t="e">
        <f t="shared" si="2"/>
        <v>#DIV/0!</v>
      </c>
      <c r="I92" s="261"/>
      <c r="J92" s="272" t="e">
        <f>SUM(E92:H92)</f>
        <v>#DIV/0!</v>
      </c>
      <c r="K92" s="280"/>
      <c r="L92" s="281"/>
      <c r="M92" s="243"/>
      <c r="N92" s="282" t="s">
        <v>118</v>
      </c>
      <c r="O92" s="283"/>
      <c r="P92" s="283"/>
      <c r="Q92" s="283"/>
      <c r="R92" s="283"/>
      <c r="S92" s="284"/>
      <c r="AA92" s="254"/>
    </row>
    <row r="93" spans="1:27" ht="14.45" hidden="1" customHeight="1">
      <c r="A93" s="205"/>
      <c r="B93" s="718" t="s">
        <v>38</v>
      </c>
      <c r="C93" s="719"/>
      <c r="D93" s="720"/>
      <c r="E93" s="386" t="e">
        <f>IF($F$13=$N$92,(E91)/E85,(E91-E86)/E85)</f>
        <v>#DIV/0!</v>
      </c>
      <c r="F93" s="386" t="e">
        <f>IF($F$13=$N$92,(F91)/F85,(F91-F86)/F85)</f>
        <v>#DIV/0!</v>
      </c>
      <c r="G93" s="386" t="e">
        <f>IF($F$13=$N$92,(G91)/G85,(G91-G86)/G85)</f>
        <v>#DIV/0!</v>
      </c>
      <c r="H93" s="386" t="e">
        <f>IF($F$13=$N$92,(H91)/H85,(H91-H86)/H85)</f>
        <v>#DIV/0!</v>
      </c>
      <c r="I93" s="285" t="e">
        <f>SUM(E93:H93)</f>
        <v>#DIV/0!</v>
      </c>
      <c r="J93" s="285" t="e">
        <f>I93*J85</f>
        <v>#DIV/0!</v>
      </c>
      <c r="K93" s="261" t="s">
        <v>32</v>
      </c>
      <c r="L93" s="264" t="s">
        <v>32</v>
      </c>
      <c r="M93" s="243"/>
      <c r="U93" s="201"/>
    </row>
    <row r="94" spans="1:27" ht="14.45" hidden="1" customHeight="1">
      <c r="A94" s="205"/>
      <c r="B94" s="266"/>
      <c r="C94" s="267"/>
      <c r="D94" s="267"/>
      <c r="E94" s="286"/>
      <c r="F94" s="286"/>
      <c r="G94" s="286"/>
      <c r="H94" s="286"/>
      <c r="I94" s="267"/>
      <c r="J94" s="267"/>
      <c r="K94" s="267"/>
      <c r="L94" s="267"/>
      <c r="M94" s="243"/>
      <c r="N94" s="243"/>
      <c r="O94" s="243"/>
      <c r="P94" s="243"/>
      <c r="Q94" s="243"/>
      <c r="R94" s="243"/>
      <c r="S94" s="230"/>
    </row>
    <row r="95" spans="1:27" ht="14.45" hidden="1" customHeight="1">
      <c r="A95" s="205"/>
      <c r="B95" s="709" t="s">
        <v>39</v>
      </c>
      <c r="C95" s="710"/>
      <c r="D95" s="711"/>
      <c r="E95" s="261"/>
      <c r="F95" s="270"/>
      <c r="G95" s="270"/>
      <c r="H95" s="270"/>
      <c r="I95" s="270"/>
      <c r="J95" s="272"/>
      <c r="K95" s="270"/>
      <c r="L95" s="265"/>
      <c r="M95" s="243"/>
      <c r="N95" s="242" t="s">
        <v>299</v>
      </c>
      <c r="O95" s="245"/>
      <c r="P95" s="245"/>
      <c r="Q95" s="245"/>
      <c r="R95" s="245"/>
    </row>
    <row r="96" spans="1:27" ht="14.45" hidden="1" customHeight="1">
      <c r="A96" s="205"/>
      <c r="B96" s="715" t="s">
        <v>41</v>
      </c>
      <c r="C96" s="716"/>
      <c r="D96" s="717"/>
      <c r="E96" s="287">
        <v>0</v>
      </c>
      <c r="F96" s="287">
        <f>$K96*F86</f>
        <v>0</v>
      </c>
      <c r="G96" s="287">
        <v>0</v>
      </c>
      <c r="H96" s="287">
        <v>0</v>
      </c>
      <c r="I96" s="288">
        <f>SUM(E96:H96)</f>
        <v>0</v>
      </c>
      <c r="J96" s="287">
        <f>I96*F77</f>
        <v>0</v>
      </c>
      <c r="K96" s="263">
        <f>E30</f>
        <v>0</v>
      </c>
      <c r="L96" s="289" t="e">
        <f>SUM(E96:F96)/K96</f>
        <v>#DIV/0!</v>
      </c>
      <c r="M96" s="243"/>
      <c r="N96" s="270" t="s">
        <v>124</v>
      </c>
      <c r="O96" s="290"/>
      <c r="P96" s="290"/>
      <c r="Q96" s="290"/>
      <c r="R96" s="290"/>
      <c r="S96" s="291"/>
    </row>
    <row r="97" spans="1:36" ht="14.45" hidden="1" customHeight="1">
      <c r="A97" s="205"/>
      <c r="B97" s="715" t="s">
        <v>42</v>
      </c>
      <c r="C97" s="716"/>
      <c r="D97" s="717"/>
      <c r="E97" s="287">
        <v>0</v>
      </c>
      <c r="F97" s="287">
        <v>0</v>
      </c>
      <c r="G97" s="287">
        <f>K97*G86</f>
        <v>0</v>
      </c>
      <c r="H97" s="287">
        <v>0</v>
      </c>
      <c r="I97" s="288">
        <f>SUM(E97:H97)</f>
        <v>0</v>
      </c>
      <c r="J97" s="287">
        <f>I97*F77</f>
        <v>0</v>
      </c>
      <c r="K97" s="263">
        <f>E30*E36</f>
        <v>0</v>
      </c>
      <c r="L97" s="289">
        <f>IFERROR(G97/K97,)</f>
        <v>0</v>
      </c>
      <c r="M97" s="243"/>
      <c r="N97" s="292" t="s">
        <v>125</v>
      </c>
      <c r="O97" s="245"/>
      <c r="P97" s="245"/>
      <c r="Q97" s="245"/>
      <c r="R97" s="245"/>
      <c r="S97" s="218"/>
      <c r="AJ97" s="254"/>
    </row>
    <row r="98" spans="1:36" ht="14.45" hidden="1" customHeight="1">
      <c r="A98" s="205"/>
      <c r="B98" s="715" t="s">
        <v>43</v>
      </c>
      <c r="C98" s="716"/>
      <c r="D98" s="717"/>
      <c r="E98" s="287">
        <v>0</v>
      </c>
      <c r="F98" s="287">
        <v>0</v>
      </c>
      <c r="G98" s="287">
        <v>0</v>
      </c>
      <c r="H98" s="287">
        <f>K98*H86</f>
        <v>0</v>
      </c>
      <c r="I98" s="288">
        <f>SUM(E98:H98)</f>
        <v>0</v>
      </c>
      <c r="J98" s="287">
        <f>I98*F77</f>
        <v>0</v>
      </c>
      <c r="K98" s="263">
        <f>E32</f>
        <v>0</v>
      </c>
      <c r="L98" s="289" t="e">
        <f>H98/K98</f>
        <v>#DIV/0!</v>
      </c>
      <c r="M98" s="243"/>
      <c r="N98" s="292" t="s">
        <v>129</v>
      </c>
      <c r="O98" s="245"/>
      <c r="P98" s="245"/>
      <c r="Q98" s="245"/>
      <c r="R98" s="245"/>
      <c r="S98" s="218"/>
    </row>
    <row r="99" spans="1:36" ht="14.45" hidden="1" customHeight="1">
      <c r="A99" s="205"/>
      <c r="B99" s="715" t="s">
        <v>44</v>
      </c>
      <c r="C99" s="716"/>
      <c r="D99" s="717"/>
      <c r="E99" s="287">
        <f>SUM(E96:E98)</f>
        <v>0</v>
      </c>
      <c r="F99" s="287">
        <f>SUM(F96:F98)</f>
        <v>0</v>
      </c>
      <c r="G99" s="287">
        <f>SUM(G96:G98)</f>
        <v>0</v>
      </c>
      <c r="H99" s="287">
        <f>SUM(H96:H98)</f>
        <v>0</v>
      </c>
      <c r="I99" s="288">
        <f>SUM(E99:H99)</f>
        <v>0</v>
      </c>
      <c r="J99" s="287">
        <f>I99*F77</f>
        <v>0</v>
      </c>
      <c r="K99" s="287" t="s">
        <v>32</v>
      </c>
      <c r="L99" s="293" t="s">
        <v>32</v>
      </c>
      <c r="M99" s="243"/>
      <c r="N99" s="292" t="s">
        <v>300</v>
      </c>
      <c r="O99" s="245"/>
      <c r="P99" s="245"/>
      <c r="Q99" s="245"/>
      <c r="R99" s="245"/>
      <c r="S99" s="218"/>
    </row>
    <row r="100" spans="1:36" ht="14.45" hidden="1" customHeight="1">
      <c r="A100" s="205"/>
      <c r="B100" s="266"/>
      <c r="C100" s="267"/>
      <c r="D100" s="267"/>
      <c r="E100" s="267"/>
      <c r="F100" s="267"/>
      <c r="G100" s="267"/>
      <c r="H100" s="267"/>
      <c r="I100" s="267"/>
      <c r="J100" s="267"/>
      <c r="K100" s="267"/>
      <c r="L100" s="268"/>
      <c r="M100" s="243"/>
      <c r="N100" s="292" t="s">
        <v>301</v>
      </c>
      <c r="O100" s="245"/>
      <c r="P100" s="245"/>
      <c r="Q100" s="245"/>
      <c r="R100" s="245"/>
      <c r="S100" s="218"/>
    </row>
    <row r="101" spans="1:36" ht="14.45" hidden="1" customHeight="1">
      <c r="A101" s="205"/>
      <c r="B101" s="709" t="s">
        <v>45</v>
      </c>
      <c r="C101" s="710"/>
      <c r="D101" s="711"/>
      <c r="E101" s="270"/>
      <c r="F101" s="270"/>
      <c r="G101" s="270"/>
      <c r="H101" s="270"/>
      <c r="I101" s="270"/>
      <c r="J101" s="270"/>
      <c r="K101" s="270"/>
      <c r="L101" s="265"/>
      <c r="M101" s="243"/>
      <c r="N101" s="292" t="s">
        <v>302</v>
      </c>
      <c r="O101" s="245"/>
      <c r="P101" s="245"/>
      <c r="Q101" s="245"/>
      <c r="R101" s="245"/>
      <c r="S101" s="218"/>
      <c r="AJ101" s="254"/>
    </row>
    <row r="102" spans="1:36" ht="14.45" hidden="1" customHeight="1">
      <c r="A102" s="205"/>
      <c r="B102" s="715" t="s">
        <v>303</v>
      </c>
      <c r="C102" s="716"/>
      <c r="D102" s="717"/>
      <c r="E102" s="287" t="e">
        <f>$K102*E92</f>
        <v>#DIV/0!</v>
      </c>
      <c r="F102" s="287">
        <v>0</v>
      </c>
      <c r="G102" s="287">
        <v>0</v>
      </c>
      <c r="H102" s="287">
        <v>0</v>
      </c>
      <c r="I102" s="263" t="e">
        <f t="shared" ref="I102:I108" si="3">SUM(E102:H102)</f>
        <v>#DIV/0!</v>
      </c>
      <c r="J102" s="263" t="e">
        <f t="shared" ref="J102:J108" si="4">I102*F$77</f>
        <v>#DIV/0!</v>
      </c>
      <c r="K102" s="263">
        <f>E37*E30</f>
        <v>0</v>
      </c>
      <c r="L102" s="264" t="s">
        <v>32</v>
      </c>
      <c r="M102" s="243"/>
      <c r="N102" s="294" t="s">
        <v>304</v>
      </c>
      <c r="O102" s="295"/>
      <c r="P102" s="295"/>
      <c r="Q102" s="295"/>
      <c r="R102" s="295"/>
      <c r="S102" s="296"/>
    </row>
    <row r="103" spans="1:36" ht="14.45" hidden="1" customHeight="1">
      <c r="A103" s="205"/>
      <c r="B103" s="715" t="s">
        <v>46</v>
      </c>
      <c r="C103" s="716"/>
      <c r="D103" s="717"/>
      <c r="E103" s="287">
        <v>0</v>
      </c>
      <c r="F103" s="287" t="e">
        <f>K103*F92</f>
        <v>#DIV/0!</v>
      </c>
      <c r="G103" s="287">
        <v>0</v>
      </c>
      <c r="H103" s="287">
        <v>0</v>
      </c>
      <c r="I103" s="263" t="e">
        <f t="shared" si="3"/>
        <v>#DIV/0!</v>
      </c>
      <c r="J103" s="263" t="e">
        <f t="shared" si="4"/>
        <v>#DIV/0!</v>
      </c>
      <c r="K103" s="263">
        <f>E38</f>
        <v>0</v>
      </c>
      <c r="L103" s="264" t="s">
        <v>32</v>
      </c>
      <c r="M103" s="243"/>
      <c r="N103" s="245"/>
      <c r="O103" s="245"/>
      <c r="P103" s="245"/>
      <c r="Q103" s="245"/>
      <c r="R103" s="245"/>
    </row>
    <row r="104" spans="1:36" ht="14.45" hidden="1" customHeight="1">
      <c r="A104" s="205"/>
      <c r="B104" s="715" t="s">
        <v>47</v>
      </c>
      <c r="C104" s="716"/>
      <c r="D104" s="717"/>
      <c r="E104" s="287">
        <v>0</v>
      </c>
      <c r="F104" s="287" t="e">
        <f>K104*F92</f>
        <v>#DIV/0!</v>
      </c>
      <c r="G104" s="287">
        <v>0</v>
      </c>
      <c r="H104" s="287">
        <v>0</v>
      </c>
      <c r="I104" s="263" t="e">
        <f t="shared" si="3"/>
        <v>#DIV/0!</v>
      </c>
      <c r="J104" s="263" t="e">
        <f t="shared" si="4"/>
        <v>#DIV/0!</v>
      </c>
      <c r="K104" s="263">
        <f>E31</f>
        <v>0</v>
      </c>
      <c r="L104" s="264" t="s">
        <v>32</v>
      </c>
      <c r="M104" s="243"/>
      <c r="N104" s="242" t="s">
        <v>123</v>
      </c>
      <c r="O104" s="245"/>
      <c r="P104" s="245"/>
      <c r="Q104" s="245"/>
      <c r="R104" s="245"/>
    </row>
    <row r="105" spans="1:36" ht="14.45" hidden="1" customHeight="1">
      <c r="A105" s="205"/>
      <c r="B105" s="715" t="s">
        <v>48</v>
      </c>
      <c r="C105" s="716"/>
      <c r="D105" s="717"/>
      <c r="E105" s="287">
        <v>0</v>
      </c>
      <c r="F105" s="287" t="e">
        <f>$K105*F92</f>
        <v>#DIV/0!</v>
      </c>
      <c r="G105" s="287" t="e">
        <f>$K105*G92</f>
        <v>#DIV/0!</v>
      </c>
      <c r="H105" s="287">
        <v>0</v>
      </c>
      <c r="I105" s="263" t="e">
        <f t="shared" si="3"/>
        <v>#DIV/0!</v>
      </c>
      <c r="J105" s="263" t="e">
        <f t="shared" si="4"/>
        <v>#DIV/0!</v>
      </c>
      <c r="K105" s="263">
        <f>E39</f>
        <v>0</v>
      </c>
      <c r="L105" s="264" t="s">
        <v>32</v>
      </c>
      <c r="M105" s="297"/>
      <c r="N105" s="298">
        <f>F12</f>
        <v>0</v>
      </c>
      <c r="O105" s="290" t="s">
        <v>212</v>
      </c>
      <c r="P105" s="290"/>
      <c r="Q105" s="290"/>
      <c r="R105" s="290"/>
      <c r="S105" s="291"/>
      <c r="AJ105" s="254"/>
    </row>
    <row r="106" spans="1:36" ht="14.45" hidden="1" customHeight="1">
      <c r="A106" s="205"/>
      <c r="B106" s="715" t="s">
        <v>49</v>
      </c>
      <c r="C106" s="716"/>
      <c r="D106" s="717"/>
      <c r="E106" s="287" t="e">
        <f>$K106*E92</f>
        <v>#DIV/0!</v>
      </c>
      <c r="F106" s="287" t="e">
        <f>$K106*F92</f>
        <v>#DIV/0!</v>
      </c>
      <c r="G106" s="287" t="e">
        <f>$K106*G92</f>
        <v>#DIV/0!</v>
      </c>
      <c r="H106" s="287">
        <v>0</v>
      </c>
      <c r="I106" s="263" t="e">
        <f t="shared" si="3"/>
        <v>#DIV/0!</v>
      </c>
      <c r="J106" s="263" t="e">
        <f t="shared" si="4"/>
        <v>#DIV/0!</v>
      </c>
      <c r="K106" s="263">
        <f>E40</f>
        <v>0</v>
      </c>
      <c r="L106" s="264" t="s">
        <v>32</v>
      </c>
      <c r="M106" s="243"/>
      <c r="N106" s="299">
        <f>L57</f>
        <v>0</v>
      </c>
      <c r="O106" s="245" t="s">
        <v>131</v>
      </c>
      <c r="P106" s="245"/>
      <c r="Q106" s="245"/>
      <c r="R106" s="245"/>
      <c r="S106" s="218"/>
    </row>
    <row r="107" spans="1:36" ht="14.45" hidden="1" customHeight="1">
      <c r="A107" s="205"/>
      <c r="B107" s="715" t="s">
        <v>50</v>
      </c>
      <c r="C107" s="716"/>
      <c r="D107" s="717"/>
      <c r="E107" s="287" t="e">
        <f>$K107*E92</f>
        <v>#DIV/0!</v>
      </c>
      <c r="F107" s="287" t="e">
        <f>$K107*F92</f>
        <v>#DIV/0!</v>
      </c>
      <c r="G107" s="287" t="e">
        <f>$K107*G92</f>
        <v>#DIV/0!</v>
      </c>
      <c r="H107" s="287" t="e">
        <f>$K107*H92</f>
        <v>#DIV/0!</v>
      </c>
      <c r="I107" s="263" t="e">
        <f t="shared" si="3"/>
        <v>#DIV/0!</v>
      </c>
      <c r="J107" s="263" t="e">
        <f t="shared" si="4"/>
        <v>#DIV/0!</v>
      </c>
      <c r="K107" s="263">
        <f>E41</f>
        <v>0</v>
      </c>
      <c r="L107" s="264" t="s">
        <v>32</v>
      </c>
      <c r="M107" s="243"/>
      <c r="N107" s="300">
        <f>N57</f>
        <v>0</v>
      </c>
      <c r="O107" s="245" t="s">
        <v>58</v>
      </c>
      <c r="P107" s="245"/>
      <c r="Q107" s="245"/>
      <c r="R107" s="245"/>
      <c r="S107" s="218"/>
      <c r="V107" s="301"/>
    </row>
    <row r="108" spans="1:36" ht="14.45" hidden="1" customHeight="1">
      <c r="A108" s="205"/>
      <c r="B108" s="715" t="s">
        <v>44</v>
      </c>
      <c r="C108" s="716"/>
      <c r="D108" s="717"/>
      <c r="E108" s="287" t="e">
        <f>SUM(E102:E107)</f>
        <v>#DIV/0!</v>
      </c>
      <c r="F108" s="287" t="e">
        <f>SUM(F102:F107)</f>
        <v>#DIV/0!</v>
      </c>
      <c r="G108" s="287" t="e">
        <f>SUM(G102:G107)</f>
        <v>#DIV/0!</v>
      </c>
      <c r="H108" s="287" t="e">
        <f>SUM(H102:H107)</f>
        <v>#DIV/0!</v>
      </c>
      <c r="I108" s="263" t="e">
        <f t="shared" si="3"/>
        <v>#DIV/0!</v>
      </c>
      <c r="J108" s="263" t="e">
        <f t="shared" si="4"/>
        <v>#DIV/0!</v>
      </c>
      <c r="K108" s="287" t="s">
        <v>32</v>
      </c>
      <c r="L108" s="264" t="s">
        <v>32</v>
      </c>
      <c r="M108" s="302"/>
      <c r="N108" s="300" t="e">
        <f>J123</f>
        <v>#DIV/0!</v>
      </c>
      <c r="O108" s="245" t="s">
        <v>215</v>
      </c>
      <c r="P108" s="245"/>
      <c r="Q108" s="245"/>
      <c r="R108" s="245"/>
      <c r="S108" s="218"/>
      <c r="V108" s="301"/>
    </row>
    <row r="109" spans="1:36" ht="14.45" hidden="1" customHeight="1">
      <c r="A109" s="205"/>
      <c r="B109" s="266"/>
      <c r="C109" s="267"/>
      <c r="D109" s="267"/>
      <c r="E109" s="267"/>
      <c r="F109" s="267"/>
      <c r="G109" s="267"/>
      <c r="H109" s="267"/>
      <c r="I109" s="267"/>
      <c r="J109" s="267"/>
      <c r="K109" s="267"/>
      <c r="L109" s="268"/>
      <c r="M109" s="243"/>
      <c r="N109" s="303">
        <f>J124</f>
        <v>0</v>
      </c>
      <c r="O109" s="295" t="s">
        <v>215</v>
      </c>
      <c r="P109" s="295"/>
      <c r="Q109" s="295"/>
      <c r="R109" s="295"/>
      <c r="S109" s="296"/>
      <c r="V109" s="301"/>
      <c r="W109" s="207"/>
    </row>
    <row r="110" spans="1:36" ht="14.45" hidden="1" customHeight="1">
      <c r="B110" s="709" t="s">
        <v>305</v>
      </c>
      <c r="C110" s="710"/>
      <c r="D110" s="711"/>
      <c r="E110" s="287" t="e">
        <f t="shared" ref="E110:J110" si="5">E108+E99</f>
        <v>#DIV/0!</v>
      </c>
      <c r="F110" s="287" t="e">
        <f t="shared" si="5"/>
        <v>#DIV/0!</v>
      </c>
      <c r="G110" s="287" t="e">
        <f t="shared" si="5"/>
        <v>#DIV/0!</v>
      </c>
      <c r="H110" s="287" t="e">
        <f t="shared" si="5"/>
        <v>#DIV/0!</v>
      </c>
      <c r="I110" s="263" t="e">
        <f t="shared" si="5"/>
        <v>#DIV/0!</v>
      </c>
      <c r="J110" s="263" t="e">
        <f t="shared" si="5"/>
        <v>#DIV/0!</v>
      </c>
      <c r="K110" s="270"/>
      <c r="L110" s="265"/>
      <c r="M110" s="243"/>
      <c r="V110" s="301"/>
    </row>
    <row r="111" spans="1:36" ht="14.45" hidden="1" customHeight="1">
      <c r="A111" s="205"/>
      <c r="B111" s="266"/>
      <c r="C111" s="267"/>
      <c r="D111" s="267"/>
      <c r="E111" s="267"/>
      <c r="F111" s="267"/>
      <c r="G111" s="267"/>
      <c r="H111" s="267"/>
      <c r="I111" s="267"/>
      <c r="J111" s="267"/>
      <c r="K111" s="267"/>
      <c r="L111" s="268"/>
      <c r="M111" s="243"/>
    </row>
    <row r="112" spans="1:36" ht="14.45" hidden="1" customHeight="1">
      <c r="A112" s="205"/>
      <c r="B112" s="709" t="s">
        <v>52</v>
      </c>
      <c r="C112" s="710"/>
      <c r="D112" s="711"/>
      <c r="E112" s="304"/>
      <c r="F112" s="304"/>
      <c r="G112" s="304"/>
      <c r="H112" s="304"/>
      <c r="I112" s="304"/>
      <c r="J112" s="304"/>
      <c r="K112" s="304"/>
      <c r="L112" s="304"/>
      <c r="M112" s="243"/>
    </row>
    <row r="113" spans="1:19" ht="14.45" hidden="1" customHeight="1">
      <c r="A113" s="205"/>
      <c r="B113" s="715" t="s">
        <v>53</v>
      </c>
      <c r="C113" s="716"/>
      <c r="D113" s="717"/>
      <c r="E113" s="305" t="e">
        <f>E86/$J86</f>
        <v>#DIV/0!</v>
      </c>
      <c r="F113" s="305" t="e">
        <f>F86/$J86</f>
        <v>#DIV/0!</v>
      </c>
      <c r="G113" s="305" t="e">
        <f>G86/$J86</f>
        <v>#DIV/0!</v>
      </c>
      <c r="H113" s="305" t="e">
        <f>H86/$J86</f>
        <v>#DIV/0!</v>
      </c>
      <c r="I113" s="261" t="s">
        <v>32</v>
      </c>
      <c r="J113" s="305" t="e">
        <f>SUM(E113:H113)</f>
        <v>#DIV/0!</v>
      </c>
      <c r="K113" s="287" t="s">
        <v>32</v>
      </c>
      <c r="L113" s="293" t="s">
        <v>32</v>
      </c>
      <c r="M113" s="243"/>
      <c r="N113"/>
      <c r="O113"/>
      <c r="P113"/>
      <c r="Q113"/>
      <c r="R113"/>
    </row>
    <row r="114" spans="1:19" ht="14.45" hidden="1" customHeight="1">
      <c r="A114" s="205"/>
      <c r="B114" s="715" t="s">
        <v>54</v>
      </c>
      <c r="C114" s="716"/>
      <c r="D114" s="717"/>
      <c r="E114" s="263" t="e">
        <f>$K114*E113</f>
        <v>#DIV/0!</v>
      </c>
      <c r="F114" s="263" t="e">
        <f>$K114*F113</f>
        <v>#DIV/0!</v>
      </c>
      <c r="G114" s="263" t="e">
        <f>$K114*G113</f>
        <v>#DIV/0!</v>
      </c>
      <c r="H114" s="263" t="e">
        <f>$K114*H113</f>
        <v>#DIV/0!</v>
      </c>
      <c r="I114" s="263" t="e">
        <f>SUM(E114:H114)</f>
        <v>#DIV/0!</v>
      </c>
      <c r="J114" s="263">
        <f>J85*K114</f>
        <v>0</v>
      </c>
      <c r="K114" s="306">
        <f>(IFERROR((D18*G18),0)+IFERROR((D19*G19),0)+IFERROR((D20*G20),0)+IFERROR((D21*G21),0)+IFERROR((D22*G22),0)+IFERROR((D23*G23),0))/12</f>
        <v>0</v>
      </c>
      <c r="L114" s="264" t="s">
        <v>32</v>
      </c>
      <c r="M114" s="243"/>
      <c r="N114"/>
      <c r="O114"/>
      <c r="P114"/>
      <c r="Q114"/>
      <c r="R114"/>
    </row>
    <row r="115" spans="1:19" ht="14.45" hidden="1" customHeight="1">
      <c r="A115" s="205"/>
      <c r="B115" s="715" t="s">
        <v>55</v>
      </c>
      <c r="C115" s="716"/>
      <c r="D115" s="717"/>
      <c r="E115" s="263" t="e">
        <f>$K115*E113</f>
        <v>#DIV/0!</v>
      </c>
      <c r="F115" s="263" t="e">
        <f>$K115*F113</f>
        <v>#DIV/0!</v>
      </c>
      <c r="G115" s="263" t="e">
        <f>$K115*G113</f>
        <v>#DIV/0!</v>
      </c>
      <c r="H115" s="263" t="e">
        <f>$K115*H113</f>
        <v>#DIV/0!</v>
      </c>
      <c r="I115" s="263" t="e">
        <f>SUM(E115:H115)</f>
        <v>#DIV/0!</v>
      </c>
      <c r="J115" s="263" t="e">
        <f>F26*(J110+J114)</f>
        <v>#DIV/0!</v>
      </c>
      <c r="K115" s="306" t="e">
        <f>J115/J85</f>
        <v>#DIV/0!</v>
      </c>
      <c r="L115" s="264" t="s">
        <v>32</v>
      </c>
      <c r="M115" s="243"/>
    </row>
    <row r="116" spans="1:19" ht="16.5" hidden="1" customHeight="1">
      <c r="A116" s="205"/>
      <c r="B116" s="715" t="s">
        <v>44</v>
      </c>
      <c r="C116" s="716"/>
      <c r="D116" s="717"/>
      <c r="E116" s="263" t="e">
        <f>SUM(E114:E115)</f>
        <v>#DIV/0!</v>
      </c>
      <c r="F116" s="263" t="e">
        <f>SUM(F114:F115)</f>
        <v>#DIV/0!</v>
      </c>
      <c r="G116" s="263" t="e">
        <f>SUM(G114:G115)</f>
        <v>#DIV/0!</v>
      </c>
      <c r="H116" s="263" t="e">
        <f>SUM(H114:H115)</f>
        <v>#DIV/0!</v>
      </c>
      <c r="I116" s="263" t="e">
        <f>SUM(E116:H116)</f>
        <v>#DIV/0!</v>
      </c>
      <c r="J116" s="263" t="e">
        <f>I116*J85</f>
        <v>#DIV/0!</v>
      </c>
      <c r="K116" s="261" t="s">
        <v>32</v>
      </c>
      <c r="L116" s="264" t="s">
        <v>32</v>
      </c>
      <c r="M116" s="245"/>
    </row>
    <row r="117" spans="1:19" ht="16.5" hidden="1" customHeight="1">
      <c r="A117" s="205"/>
      <c r="B117" s="712"/>
      <c r="C117" s="713"/>
      <c r="D117" s="713"/>
      <c r="E117" s="713"/>
      <c r="F117" s="713"/>
      <c r="G117" s="713"/>
      <c r="H117" s="713"/>
      <c r="I117" s="713"/>
      <c r="J117" s="713"/>
      <c r="K117" s="713"/>
      <c r="L117" s="714"/>
      <c r="M117" s="245"/>
    </row>
    <row r="118" spans="1:19" hidden="1">
      <c r="A118" s="205"/>
      <c r="B118" s="709" t="s">
        <v>56</v>
      </c>
      <c r="C118" s="710"/>
      <c r="D118" s="711"/>
      <c r="E118" s="263" t="e">
        <f>E99+E108+E116</f>
        <v>#DIV/0!</v>
      </c>
      <c r="F118" s="263" t="e">
        <f>F99+F108+F116</f>
        <v>#DIV/0!</v>
      </c>
      <c r="G118" s="263" t="e">
        <f>G99+G108+G116</f>
        <v>#DIV/0!</v>
      </c>
      <c r="H118" s="263" t="e">
        <f>H99+H108+H116</f>
        <v>#DIV/0!</v>
      </c>
      <c r="I118" s="263" t="e">
        <f>SUM(E118:H118)</f>
        <v>#DIV/0!</v>
      </c>
      <c r="J118" s="261" t="s">
        <v>32</v>
      </c>
      <c r="K118" s="261" t="s">
        <v>32</v>
      </c>
      <c r="L118" s="264" t="s">
        <v>32</v>
      </c>
      <c r="M118" s="245"/>
    </row>
    <row r="119" spans="1:19" hidden="1">
      <c r="A119" s="205"/>
      <c r="B119" s="709" t="s">
        <v>57</v>
      </c>
      <c r="C119" s="710"/>
      <c r="D119" s="711"/>
      <c r="E119" s="287" t="e">
        <f>E118*$J85</f>
        <v>#DIV/0!</v>
      </c>
      <c r="F119" s="287" t="e">
        <f>F118*$J85</f>
        <v>#DIV/0!</v>
      </c>
      <c r="G119" s="287" t="e">
        <f>G118*$J85</f>
        <v>#DIV/0!</v>
      </c>
      <c r="H119" s="287" t="e">
        <f>H118*$J85</f>
        <v>#DIV/0!</v>
      </c>
      <c r="I119" s="263" t="e">
        <f>SUM(E119:H119)</f>
        <v>#DIV/0!</v>
      </c>
      <c r="J119" s="263" t="e">
        <f>I119</f>
        <v>#DIV/0!</v>
      </c>
      <c r="K119" s="261" t="s">
        <v>32</v>
      </c>
      <c r="L119" s="264" t="s">
        <v>32</v>
      </c>
      <c r="M119" s="245"/>
    </row>
    <row r="120" spans="1:19" hidden="1">
      <c r="A120" s="205"/>
      <c r="B120" s="709" t="s">
        <v>306</v>
      </c>
      <c r="C120" s="710"/>
      <c r="D120" s="711"/>
      <c r="E120" s="287">
        <f>IFERROR(E119/E91,)</f>
        <v>0</v>
      </c>
      <c r="F120" s="287">
        <f>IFERROR(F119/F91,)</f>
        <v>0</v>
      </c>
      <c r="G120" s="287">
        <f>IFERROR(G119/G91,)</f>
        <v>0</v>
      </c>
      <c r="H120" s="287">
        <f>IFERROR(H119/H91,)</f>
        <v>0</v>
      </c>
      <c r="I120" s="287"/>
      <c r="J120" s="287">
        <f>IFERROR(J119/J91,)</f>
        <v>0</v>
      </c>
      <c r="K120" s="261"/>
      <c r="L120" s="264"/>
      <c r="M120" s="245"/>
    </row>
    <row r="121" spans="1:19" hidden="1">
      <c r="A121" s="205"/>
      <c r="B121" s="709" t="s">
        <v>307</v>
      </c>
      <c r="C121" s="710"/>
      <c r="D121" s="711"/>
      <c r="E121" s="287" t="e">
        <f>E120/E85</f>
        <v>#DIV/0!</v>
      </c>
      <c r="F121" s="287" t="e">
        <f>F120/F85</f>
        <v>#DIV/0!</v>
      </c>
      <c r="G121" s="287" t="e">
        <f>G120/G85</f>
        <v>#DIV/0!</v>
      </c>
      <c r="H121" s="287" t="e">
        <f>H120/H85</f>
        <v>#DIV/0!</v>
      </c>
      <c r="I121" s="287"/>
      <c r="J121" s="287" t="e">
        <f>J120/J85</f>
        <v>#DIV/0!</v>
      </c>
      <c r="K121" s="261"/>
      <c r="L121" s="264"/>
      <c r="M121" s="245"/>
    </row>
    <row r="122" spans="1:19" hidden="1">
      <c r="A122" s="205"/>
      <c r="B122" s="712"/>
      <c r="C122" s="713"/>
      <c r="D122" s="713"/>
      <c r="E122" s="713"/>
      <c r="F122" s="713"/>
      <c r="G122" s="713"/>
      <c r="H122" s="713"/>
      <c r="I122" s="713"/>
      <c r="J122" s="713"/>
      <c r="K122" s="713"/>
      <c r="L122" s="714"/>
      <c r="M122" s="245"/>
    </row>
    <row r="123" spans="1:19" hidden="1">
      <c r="A123" s="205"/>
      <c r="B123" s="709" t="s">
        <v>59</v>
      </c>
      <c r="C123" s="710"/>
      <c r="D123" s="711"/>
      <c r="E123" s="307">
        <f>E122*$J86</f>
        <v>0</v>
      </c>
      <c r="F123" s="307">
        <f>F122*$J86</f>
        <v>0</v>
      </c>
      <c r="G123" s="307">
        <f>G122*$J86</f>
        <v>0</v>
      </c>
      <c r="H123" s="307">
        <f>H122*$J86</f>
        <v>0</v>
      </c>
      <c r="I123" s="308" t="e">
        <f>I82-I118</f>
        <v>#DIV/0!</v>
      </c>
      <c r="J123" s="307" t="e">
        <f>J82-J119</f>
        <v>#DIV/0!</v>
      </c>
      <c r="K123" s="309" t="s">
        <v>32</v>
      </c>
      <c r="L123" s="310" t="s">
        <v>32</v>
      </c>
      <c r="M123" s="245"/>
    </row>
    <row r="124" spans="1:19" hidden="1">
      <c r="A124" s="205"/>
      <c r="B124" s="242"/>
      <c r="C124" s="242"/>
      <c r="D124" s="242"/>
      <c r="E124" s="242"/>
      <c r="F124" s="242"/>
      <c r="G124" s="242"/>
      <c r="H124" s="242"/>
      <c r="I124" s="242"/>
      <c r="J124" s="242"/>
      <c r="K124" s="245"/>
      <c r="L124" s="245"/>
    </row>
    <row r="125" spans="1:19" hidden="1">
      <c r="A125" s="205"/>
    </row>
    <row r="126" spans="1:19" hidden="1">
      <c r="A126" s="205"/>
      <c r="B126" s="244" t="s">
        <v>308</v>
      </c>
      <c r="C126" s="245"/>
      <c r="D126" s="245"/>
      <c r="E126" s="245"/>
      <c r="F126" s="246"/>
      <c r="G126" s="246"/>
      <c r="H126" s="247"/>
      <c r="I126" s="248"/>
      <c r="J126" s="247"/>
      <c r="K126" s="249"/>
      <c r="L126" s="249"/>
    </row>
    <row r="127" spans="1:19" ht="23.1" hidden="1">
      <c r="A127" s="205"/>
      <c r="B127" s="728"/>
      <c r="C127" s="728"/>
      <c r="D127" s="250" t="s">
        <v>124</v>
      </c>
      <c r="E127" s="250" t="s">
        <v>125</v>
      </c>
      <c r="F127" s="250" t="s">
        <v>126</v>
      </c>
      <c r="G127" s="250" t="s">
        <v>286</v>
      </c>
      <c r="H127" s="247"/>
      <c r="I127" s="248"/>
      <c r="J127" s="247"/>
      <c r="K127" s="249"/>
      <c r="L127" s="249"/>
      <c r="N127"/>
      <c r="O127"/>
      <c r="P127"/>
      <c r="Q127"/>
      <c r="R127"/>
      <c r="S127" s="230"/>
    </row>
    <row r="128" spans="1:19" hidden="1">
      <c r="A128" s="205"/>
      <c r="B128" s="721" t="s">
        <v>287</v>
      </c>
      <c r="C128" s="721"/>
      <c r="D128" s="251">
        <v>1</v>
      </c>
      <c r="E128" s="251">
        <v>12</v>
      </c>
      <c r="F128" s="252">
        <f>Y12</f>
        <v>0</v>
      </c>
      <c r="G128" s="253" cm="1">
        <f t="array" ref="G128">_xlfn.IFS('4. Assumptions &amp; Budget'!B10="Monthly",D128,'4. Assumptions &amp; Budget'!B10="Annual",E128,'4. Assumptions &amp; Budget'!B10="Full Program Duration",F128)</f>
        <v>0</v>
      </c>
      <c r="H128" s="247"/>
      <c r="I128" s="248"/>
      <c r="J128" s="247"/>
      <c r="K128" s="249"/>
      <c r="L128" s="249"/>
      <c r="R128" s="311"/>
      <c r="S128" s="230"/>
    </row>
    <row r="129" spans="1:20" hidden="1">
      <c r="A129" s="205"/>
      <c r="B129" s="255"/>
      <c r="C129" s="255"/>
      <c r="D129" s="256"/>
      <c r="E129" s="722" t="s">
        <v>288</v>
      </c>
      <c r="F129" s="722"/>
      <c r="G129" s="253">
        <f>G128</f>
        <v>0</v>
      </c>
      <c r="H129" s="242"/>
      <c r="I129" s="242"/>
      <c r="J129" s="242"/>
      <c r="K129" s="245"/>
      <c r="L129" s="245"/>
      <c r="R129" s="311"/>
      <c r="S129" s="230"/>
    </row>
    <row r="130" spans="1:20" hidden="1">
      <c r="A130" s="205"/>
      <c r="B130" s="255"/>
      <c r="C130" s="255"/>
      <c r="D130" s="256"/>
      <c r="E130" s="256"/>
      <c r="F130" s="256"/>
      <c r="G130" s="257"/>
      <c r="H130" s="242"/>
      <c r="I130" s="242"/>
      <c r="J130" s="242"/>
      <c r="K130" s="245"/>
      <c r="L130" s="245"/>
      <c r="R130" s="311"/>
      <c r="S130" s="230"/>
    </row>
    <row r="131" spans="1:20" hidden="1">
      <c r="A131" s="205"/>
      <c r="B131" s="242" t="s">
        <v>309</v>
      </c>
      <c r="C131" s="248"/>
      <c r="D131" s="245"/>
      <c r="E131" s="245"/>
      <c r="F131" s="245"/>
      <c r="G131" s="245"/>
      <c r="H131" s="245"/>
      <c r="I131" s="245"/>
      <c r="J131" s="245"/>
      <c r="K131" s="245"/>
      <c r="L131" s="245"/>
      <c r="R131" s="311"/>
      <c r="S131" s="230"/>
    </row>
    <row r="132" spans="1:20" ht="35.25" hidden="1" customHeight="1">
      <c r="A132" s="205"/>
      <c r="B132" s="712"/>
      <c r="C132" s="713"/>
      <c r="D132" s="714"/>
      <c r="E132" s="312" t="s">
        <v>24</v>
      </c>
      <c r="F132" s="312" t="s">
        <v>25</v>
      </c>
      <c r="G132" s="312" t="s">
        <v>26</v>
      </c>
      <c r="H132" s="312" t="s">
        <v>27</v>
      </c>
      <c r="I132" s="312" t="s">
        <v>28</v>
      </c>
      <c r="J132" s="312" t="s">
        <v>29</v>
      </c>
      <c r="K132" s="312" t="s">
        <v>290</v>
      </c>
      <c r="L132" s="313" t="s">
        <v>40</v>
      </c>
      <c r="R132" s="311"/>
      <c r="S132" s="230"/>
    </row>
    <row r="133" spans="1:20" hidden="1">
      <c r="A133" s="205"/>
      <c r="B133" s="709" t="s">
        <v>31</v>
      </c>
      <c r="C133" s="710"/>
      <c r="D133" s="711"/>
      <c r="E133" s="261" t="s">
        <v>32</v>
      </c>
      <c r="F133" s="261" t="s">
        <v>32</v>
      </c>
      <c r="G133" s="261" t="s">
        <v>32</v>
      </c>
      <c r="H133" s="261" t="s">
        <v>32</v>
      </c>
      <c r="I133" s="262" t="e">
        <f>J133/J136</f>
        <v>#DIV/0!</v>
      </c>
      <c r="J133" s="263">
        <f>Y11</f>
        <v>0</v>
      </c>
      <c r="K133" s="261" t="s">
        <v>32</v>
      </c>
      <c r="L133" s="264" t="s">
        <v>32</v>
      </c>
      <c r="R133" s="311"/>
      <c r="S133" s="230"/>
    </row>
    <row r="134" spans="1:20" hidden="1">
      <c r="A134" s="205"/>
      <c r="B134" s="266"/>
      <c r="C134" s="267"/>
      <c r="D134" s="267"/>
      <c r="E134" s="267"/>
      <c r="F134" s="267"/>
      <c r="G134" s="267"/>
      <c r="H134" s="267"/>
      <c r="I134" s="267"/>
      <c r="J134" s="267"/>
      <c r="K134" s="267"/>
      <c r="L134" s="268"/>
      <c r="R134" s="311"/>
      <c r="S134" s="230"/>
    </row>
    <row r="135" spans="1:20" hidden="1">
      <c r="A135" s="205"/>
      <c r="B135" s="709" t="s">
        <v>291</v>
      </c>
      <c r="C135" s="710"/>
      <c r="D135" s="711"/>
      <c r="E135" s="261"/>
      <c r="F135" s="270"/>
      <c r="G135" s="270"/>
      <c r="H135" s="270"/>
      <c r="I135" s="270"/>
      <c r="J135" s="270"/>
      <c r="K135" s="270"/>
      <c r="L135" s="265"/>
      <c r="R135" s="311"/>
      <c r="S135" s="230"/>
    </row>
    <row r="136" spans="1:20" hidden="1">
      <c r="A136" s="205"/>
      <c r="B136" s="715" t="s">
        <v>34</v>
      </c>
      <c r="C136" s="716"/>
      <c r="D136" s="717"/>
      <c r="E136" s="272">
        <f>$J136</f>
        <v>0</v>
      </c>
      <c r="F136" s="272">
        <f>$J136</f>
        <v>0</v>
      </c>
      <c r="G136" s="272">
        <f>$J136</f>
        <v>0</v>
      </c>
      <c r="H136" s="272">
        <f>$J136</f>
        <v>0</v>
      </c>
      <c r="I136" s="270" t="s">
        <v>32</v>
      </c>
      <c r="J136" s="273">
        <f>Y12</f>
        <v>0</v>
      </c>
      <c r="K136" s="270" t="s">
        <v>32</v>
      </c>
      <c r="L136" s="265" t="s">
        <v>32</v>
      </c>
      <c r="N136"/>
      <c r="O136"/>
      <c r="P136"/>
      <c r="Q136"/>
      <c r="R136"/>
      <c r="S136"/>
      <c r="T136"/>
    </row>
    <row r="137" spans="1:20" hidden="1">
      <c r="A137" s="205"/>
      <c r="B137" s="715" t="s">
        <v>36</v>
      </c>
      <c r="C137" s="716"/>
      <c r="D137" s="717"/>
      <c r="E137" s="261">
        <f>X52</f>
        <v>0</v>
      </c>
      <c r="F137" s="270">
        <f>X53</f>
        <v>0</v>
      </c>
      <c r="G137" s="270">
        <f>X54</f>
        <v>0</v>
      </c>
      <c r="H137" s="270">
        <f>X55</f>
        <v>0</v>
      </c>
      <c r="I137" s="261" t="s">
        <v>32</v>
      </c>
      <c r="J137" s="261">
        <f>SUM(E137:H137)</f>
        <v>0</v>
      </c>
      <c r="K137" s="261" t="s">
        <v>32</v>
      </c>
      <c r="L137" s="264" t="s">
        <v>32</v>
      </c>
      <c r="N137"/>
      <c r="O137"/>
      <c r="P137"/>
      <c r="Q137"/>
      <c r="R137"/>
      <c r="S137"/>
      <c r="T137"/>
    </row>
    <row r="138" spans="1:20" hidden="1">
      <c r="A138" s="205"/>
      <c r="B138" s="718" t="s">
        <v>292</v>
      </c>
      <c r="C138" s="719"/>
      <c r="D138" s="720"/>
      <c r="E138" s="382">
        <f>IF($F$13=$N$92,E139,E139/2)</f>
        <v>6</v>
      </c>
      <c r="F138" s="382">
        <f>IF($F$13=$N$92,F139,F139/2)</f>
        <v>6</v>
      </c>
      <c r="G138" s="382">
        <f>IF($F$13=$N$92,G139,G139/2)</f>
        <v>6</v>
      </c>
      <c r="H138" s="382">
        <f>IF($F$13=$N$92,H139,H139/2)</f>
        <v>6</v>
      </c>
      <c r="I138" s="261" t="s">
        <v>32</v>
      </c>
      <c r="J138" s="261" t="s">
        <v>32</v>
      </c>
      <c r="K138" s="261" t="s">
        <v>32</v>
      </c>
      <c r="L138" s="264" t="s">
        <v>32</v>
      </c>
      <c r="N138"/>
      <c r="O138"/>
      <c r="P138"/>
      <c r="Q138"/>
      <c r="R138"/>
      <c r="S138"/>
      <c r="T138"/>
    </row>
    <row r="139" spans="1:20" hidden="1">
      <c r="A139" s="205"/>
      <c r="B139" s="715" t="s">
        <v>293</v>
      </c>
      <c r="C139" s="716"/>
      <c r="D139" s="717"/>
      <c r="E139" s="261">
        <f>IF(X45&lt;1,12,X45)</f>
        <v>12</v>
      </c>
      <c r="F139" s="270">
        <f>IF(X46&lt;1,12,X46)</f>
        <v>12</v>
      </c>
      <c r="G139" s="270">
        <f>IF(X47&lt;1,12,X47)</f>
        <v>12</v>
      </c>
      <c r="H139" s="270">
        <f>IF(X48&lt;1,12,X48)</f>
        <v>12</v>
      </c>
      <c r="I139" s="261" t="s">
        <v>32</v>
      </c>
      <c r="J139" s="261" t="s">
        <v>32</v>
      </c>
      <c r="K139" s="261" t="s">
        <v>32</v>
      </c>
      <c r="L139" s="264" t="s">
        <v>32</v>
      </c>
      <c r="N139"/>
      <c r="O139"/>
      <c r="P139"/>
      <c r="Q139"/>
      <c r="R139"/>
      <c r="S139"/>
      <c r="T139"/>
    </row>
    <row r="140" spans="1:20" hidden="1">
      <c r="A140" s="205"/>
      <c r="B140" s="718" t="s">
        <v>294</v>
      </c>
      <c r="C140" s="719"/>
      <c r="D140" s="720"/>
      <c r="E140" s="384">
        <f>IF(((E136/E138)*E137)+E137&gt;2*E137,2*E137,((E136/E138)*E137)+E137)</f>
        <v>0</v>
      </c>
      <c r="F140" s="384">
        <f>IF(((F136/F138)*F137)+F137&gt;2*F137,2*F137,((F136/F138)*F137)+F137)</f>
        <v>0</v>
      </c>
      <c r="G140" s="384">
        <f>IF(((G136/G138)*G137)+G137&gt;2*G137,2*G137,((G136/G138)*G137)+G137)</f>
        <v>0</v>
      </c>
      <c r="H140" s="384">
        <f>IF(((H136/H138)*H137)+H137&gt;2*H137,2*H137,((H136/H138)*H137)+H137)</f>
        <v>0</v>
      </c>
      <c r="I140" s="261" t="s">
        <v>32</v>
      </c>
      <c r="J140" s="272">
        <f>SUM(E140:H140)</f>
        <v>0</v>
      </c>
      <c r="K140" s="261" t="s">
        <v>32</v>
      </c>
      <c r="L140" s="264" t="s">
        <v>32</v>
      </c>
      <c r="N140"/>
      <c r="O140"/>
      <c r="P140"/>
      <c r="Q140"/>
      <c r="R140"/>
      <c r="S140"/>
      <c r="T140"/>
    </row>
    <row r="141" spans="1:20" hidden="1">
      <c r="A141" s="205"/>
      <c r="B141" s="718" t="s">
        <v>295</v>
      </c>
      <c r="C141" s="719"/>
      <c r="D141" s="720"/>
      <c r="E141" s="384">
        <f>IF((((E136-E138)/E139)*E137)&lt;0,0,(((E136-E138)/E139)*E137))</f>
        <v>0</v>
      </c>
      <c r="F141" s="384">
        <f>IF((((F136-F138)/F139)*F137)&lt;0,0,(((F136-F138)/F139)*F137))</f>
        <v>0</v>
      </c>
      <c r="G141" s="384">
        <f>IF((((G136-G138)/G139)*G137)&lt;0,0,(((G136-G138)/G139)*G137))</f>
        <v>0</v>
      </c>
      <c r="H141" s="384">
        <f>IF((((H136-H138)/H139)*H137)&lt;0,0,(((H136-H138)/H139)*H137))</f>
        <v>0</v>
      </c>
      <c r="I141" s="261" t="s">
        <v>32</v>
      </c>
      <c r="J141" s="272">
        <f>SUM(E141:H141)</f>
        <v>0</v>
      </c>
      <c r="K141" s="261" t="s">
        <v>32</v>
      </c>
      <c r="L141" s="264" t="s">
        <v>32</v>
      </c>
      <c r="N141"/>
      <c r="O141"/>
      <c r="P141"/>
      <c r="Q141"/>
      <c r="R141"/>
      <c r="S141"/>
      <c r="T141"/>
    </row>
    <row r="142" spans="1:20" hidden="1">
      <c r="A142" s="205"/>
      <c r="B142" s="715" t="s">
        <v>297</v>
      </c>
      <c r="C142" s="716"/>
      <c r="D142" s="717"/>
      <c r="E142" s="272">
        <f>IF($Y$13=$N$91,IF((E136-(E139/2))/E139&lt;1,0,((E136-(E139/2))/E139)*E137)+E137+N("if existing prog"),
IF(E139&gt;E136,E137,
IF(E136/E139&lt;1,0,(E136/E139)*E137)))</f>
        <v>0</v>
      </c>
      <c r="F142" s="272">
        <f>IF($Y$13=$N$91,IF((F136-(F139/2))/F139&lt;1,0,((F136-(F139/2))/F139)*F137)+F137+N("if existing prog"),
IF(F139&gt;F136,F137,
IF(F136/F139&lt;1,0,(F136/F139)*F137)))</f>
        <v>0</v>
      </c>
      <c r="G142" s="272">
        <f>IF($Y$13=$N$91,IF((G136-(G139/2))/G139&lt;1,0,((G136-(G139/2))/G139)*G137)+G137+N("if existing prog"),
IF(G139&gt;G136,G137,
IF(G136/G139&lt;1,0,(G136/G139)*G137)))</f>
        <v>0</v>
      </c>
      <c r="H142" s="272">
        <f>IF($Y$13=$N$91,IF((H136-(H139/2))/H139&lt;1,0,((H136-(H139/2))/H139)*H137)+H137+N("if existing prog"),
IF(H139&gt;H136,H137,
IF(H136/H139&lt;1,0,(H136/H139)*H137)))</f>
        <v>0</v>
      </c>
      <c r="I142" s="261" t="s">
        <v>32</v>
      </c>
      <c r="J142" s="272">
        <f>SUM(E142:H142)</f>
        <v>0</v>
      </c>
      <c r="K142" s="261" t="s">
        <v>32</v>
      </c>
      <c r="L142" s="264" t="s">
        <v>32</v>
      </c>
      <c r="N142"/>
      <c r="O142"/>
      <c r="P142"/>
      <c r="Q142"/>
      <c r="R142"/>
      <c r="S142"/>
      <c r="T142"/>
    </row>
    <row r="143" spans="1:20" ht="14.45" hidden="1" customHeight="1">
      <c r="A143" s="205"/>
      <c r="B143" s="715" t="s">
        <v>298</v>
      </c>
      <c r="C143" s="716"/>
      <c r="D143" s="717"/>
      <c r="E143" s="272" t="e">
        <f>E142/$F$128</f>
        <v>#DIV/0!</v>
      </c>
      <c r="F143" s="272" t="e">
        <f>F142/$F$128</f>
        <v>#DIV/0!</v>
      </c>
      <c r="G143" s="272" t="e">
        <f>G142/$F$128</f>
        <v>#DIV/0!</v>
      </c>
      <c r="H143" s="272" t="e">
        <f>H142/$F$128</f>
        <v>#DIV/0!</v>
      </c>
      <c r="I143" s="261"/>
      <c r="J143" s="272" t="e">
        <f>SUM(E143:H143)</f>
        <v>#DIV/0!</v>
      </c>
      <c r="K143" s="261"/>
      <c r="L143" s="264"/>
      <c r="M143" s="243"/>
      <c r="N143"/>
      <c r="O143"/>
      <c r="P143"/>
      <c r="Q143"/>
      <c r="R143"/>
      <c r="S143"/>
      <c r="T143"/>
    </row>
    <row r="144" spans="1:20" hidden="1">
      <c r="A144" s="205"/>
      <c r="B144" s="718" t="s">
        <v>38</v>
      </c>
      <c r="C144" s="719"/>
      <c r="D144" s="720"/>
      <c r="E144" s="386" t="e">
        <f>IF($Y$13=$N$92,(E142)/E136,(E142-E137)/E136)</f>
        <v>#DIV/0!</v>
      </c>
      <c r="F144" s="386" t="e">
        <f>IF($Y$13=$N$92,(F142)/F136,(F142-F137)/F136)</f>
        <v>#DIV/0!</v>
      </c>
      <c r="G144" s="386" t="e">
        <f>IF($Y$13=$N$92,(G142)/G136,(G142-G137)/G136)</f>
        <v>#DIV/0!</v>
      </c>
      <c r="H144" s="386" t="e">
        <f>IF($Y$13=$N$92,(H142)/H136,(H142-H137)/H136)</f>
        <v>#DIV/0!</v>
      </c>
      <c r="I144" s="285" t="e">
        <f>SUM(E144:H144)</f>
        <v>#DIV/0!</v>
      </c>
      <c r="J144" s="285" t="e">
        <f>I144*J136</f>
        <v>#DIV/0!</v>
      </c>
      <c r="K144" s="261" t="s">
        <v>32</v>
      </c>
      <c r="L144" s="264" t="s">
        <v>32</v>
      </c>
      <c r="N144"/>
      <c r="O144"/>
      <c r="P144"/>
      <c r="Q144"/>
      <c r="R144"/>
      <c r="S144"/>
      <c r="T144"/>
    </row>
    <row r="145" spans="1:20" hidden="1">
      <c r="A145" s="205"/>
      <c r="B145" s="266"/>
      <c r="C145" s="267"/>
      <c r="D145" s="267"/>
      <c r="E145" s="267"/>
      <c r="F145" s="267"/>
      <c r="G145" s="267"/>
      <c r="H145" s="267"/>
      <c r="I145" s="267"/>
      <c r="J145" s="267"/>
      <c r="K145" s="267"/>
      <c r="L145" s="268"/>
      <c r="N145"/>
      <c r="O145"/>
      <c r="P145"/>
      <c r="Q145"/>
      <c r="R145"/>
      <c r="S145"/>
      <c r="T145"/>
    </row>
    <row r="146" spans="1:20" hidden="1">
      <c r="A146" s="205"/>
      <c r="B146" s="709" t="s">
        <v>39</v>
      </c>
      <c r="C146" s="710"/>
      <c r="D146" s="711"/>
      <c r="E146" s="261"/>
      <c r="F146" s="270"/>
      <c r="G146" s="270"/>
      <c r="H146" s="270"/>
      <c r="I146" s="270"/>
      <c r="J146" s="272"/>
      <c r="K146" s="270"/>
      <c r="L146" s="265"/>
      <c r="N146"/>
      <c r="O146"/>
      <c r="P146"/>
      <c r="Q146"/>
      <c r="R146"/>
      <c r="S146"/>
      <c r="T146"/>
    </row>
    <row r="147" spans="1:20" hidden="1">
      <c r="A147" s="205"/>
      <c r="B147" s="715" t="s">
        <v>41</v>
      </c>
      <c r="C147" s="716"/>
      <c r="D147" s="717"/>
      <c r="E147" s="287">
        <v>0</v>
      </c>
      <c r="F147" s="287">
        <f>$K147*F137</f>
        <v>0</v>
      </c>
      <c r="G147" s="287">
        <v>0</v>
      </c>
      <c r="H147" s="287">
        <v>0</v>
      </c>
      <c r="I147" s="288">
        <f>SUM(E147:H147)</f>
        <v>0</v>
      </c>
      <c r="J147" s="287">
        <f>I147*F128</f>
        <v>0</v>
      </c>
      <c r="K147" s="263">
        <f>X30</f>
        <v>0</v>
      </c>
      <c r="L147" s="289" t="e">
        <f>SUM(E147:F147)/K147</f>
        <v>#DIV/0!</v>
      </c>
      <c r="N147"/>
      <c r="O147"/>
      <c r="P147"/>
      <c r="Q147"/>
      <c r="R147"/>
      <c r="S147"/>
      <c r="T147"/>
    </row>
    <row r="148" spans="1:20" hidden="1">
      <c r="A148" s="205"/>
      <c r="B148" s="715" t="s">
        <v>42</v>
      </c>
      <c r="C148" s="716"/>
      <c r="D148" s="717"/>
      <c r="E148" s="287">
        <v>0</v>
      </c>
      <c r="F148" s="287">
        <v>0</v>
      </c>
      <c r="G148" s="287">
        <f>K148*G137</f>
        <v>0</v>
      </c>
      <c r="H148" s="287">
        <v>0</v>
      </c>
      <c r="I148" s="288">
        <f>SUM(E148:H148)</f>
        <v>0</v>
      </c>
      <c r="J148" s="287">
        <f>I148*F128</f>
        <v>0</v>
      </c>
      <c r="K148" s="263">
        <f>X30*X36</f>
        <v>0</v>
      </c>
      <c r="L148" s="289">
        <f>IFERROR(G148/K148,)</f>
        <v>0</v>
      </c>
      <c r="N148"/>
      <c r="O148"/>
      <c r="P148"/>
      <c r="Q148"/>
      <c r="R148"/>
      <c r="S148"/>
      <c r="T148"/>
    </row>
    <row r="149" spans="1:20" hidden="1">
      <c r="A149" s="205"/>
      <c r="B149" s="715" t="s">
        <v>43</v>
      </c>
      <c r="C149" s="716"/>
      <c r="D149" s="717"/>
      <c r="E149" s="287">
        <v>0</v>
      </c>
      <c r="F149" s="287">
        <v>0</v>
      </c>
      <c r="G149" s="287">
        <v>0</v>
      </c>
      <c r="H149" s="287">
        <f>K149*H137</f>
        <v>0</v>
      </c>
      <c r="I149" s="288">
        <f>SUM(E149:H149)</f>
        <v>0</v>
      </c>
      <c r="J149" s="287">
        <f>I149*F128</f>
        <v>0</v>
      </c>
      <c r="K149" s="263">
        <f>X32</f>
        <v>0</v>
      </c>
      <c r="L149" s="289" t="e">
        <f>H149/K149</f>
        <v>#DIV/0!</v>
      </c>
      <c r="N149"/>
      <c r="O149"/>
      <c r="P149"/>
      <c r="Q149"/>
      <c r="R149"/>
      <c r="S149"/>
      <c r="T149"/>
    </row>
    <row r="150" spans="1:20" hidden="1">
      <c r="A150" s="205"/>
      <c r="B150" s="715" t="s">
        <v>44</v>
      </c>
      <c r="C150" s="716"/>
      <c r="D150" s="717"/>
      <c r="E150" s="287">
        <f>SUM(E147:E149)</f>
        <v>0</v>
      </c>
      <c r="F150" s="287">
        <f>SUM(F147:F149)</f>
        <v>0</v>
      </c>
      <c r="G150" s="287">
        <f>SUM(G147:G149)</f>
        <v>0</v>
      </c>
      <c r="H150" s="287">
        <f>SUM(H147:H149)</f>
        <v>0</v>
      </c>
      <c r="I150" s="288">
        <f>SUM(E150:H150)</f>
        <v>0</v>
      </c>
      <c r="J150" s="287">
        <f>I150*F128</f>
        <v>0</v>
      </c>
      <c r="K150" s="287" t="s">
        <v>32</v>
      </c>
      <c r="L150" s="293" t="s">
        <v>32</v>
      </c>
      <c r="N150"/>
      <c r="O150"/>
      <c r="P150"/>
      <c r="Q150"/>
      <c r="R150"/>
      <c r="S150"/>
      <c r="T150"/>
    </row>
    <row r="151" spans="1:20" hidden="1">
      <c r="A151" s="205"/>
      <c r="B151" s="266"/>
      <c r="C151" s="267"/>
      <c r="D151" s="267"/>
      <c r="E151" s="267"/>
      <c r="F151" s="267"/>
      <c r="G151" s="267"/>
      <c r="H151" s="267"/>
      <c r="I151" s="267"/>
      <c r="J151" s="267"/>
      <c r="K151" s="267"/>
      <c r="L151" s="268"/>
      <c r="N151"/>
      <c r="O151"/>
      <c r="P151"/>
      <c r="Q151"/>
      <c r="R151"/>
      <c r="S151"/>
      <c r="T151"/>
    </row>
    <row r="152" spans="1:20" hidden="1">
      <c r="A152" s="205"/>
      <c r="B152" s="709" t="s">
        <v>45</v>
      </c>
      <c r="C152" s="710"/>
      <c r="D152" s="711"/>
      <c r="E152" s="270"/>
      <c r="F152" s="270"/>
      <c r="G152" s="270"/>
      <c r="H152" s="270"/>
      <c r="I152" s="270"/>
      <c r="J152" s="270"/>
      <c r="K152" s="270"/>
      <c r="L152" s="265"/>
      <c r="N152"/>
      <c r="O152"/>
      <c r="P152"/>
      <c r="Q152"/>
      <c r="R152"/>
      <c r="S152"/>
      <c r="T152"/>
    </row>
    <row r="153" spans="1:20" hidden="1">
      <c r="A153" s="205"/>
      <c r="B153" s="715" t="s">
        <v>303</v>
      </c>
      <c r="C153" s="716"/>
      <c r="D153" s="717"/>
      <c r="E153" s="287" t="e">
        <f>$K153*E143</f>
        <v>#DIV/0!</v>
      </c>
      <c r="F153" s="287">
        <v>0</v>
      </c>
      <c r="G153" s="287">
        <v>0</v>
      </c>
      <c r="H153" s="287">
        <v>0</v>
      </c>
      <c r="I153" s="263" t="e">
        <f t="shared" ref="I153:I159" si="6">SUM(E153:H153)</f>
        <v>#DIV/0!</v>
      </c>
      <c r="J153" s="263" t="e">
        <f>I153*F$77</f>
        <v>#DIV/0!</v>
      </c>
      <c r="K153" s="263">
        <f>X37*X30</f>
        <v>0</v>
      </c>
      <c r="L153" s="264" t="s">
        <v>32</v>
      </c>
      <c r="N153"/>
      <c r="O153"/>
      <c r="P153"/>
      <c r="Q153"/>
      <c r="R153"/>
      <c r="S153"/>
      <c r="T153"/>
    </row>
    <row r="154" spans="1:20" hidden="1">
      <c r="A154" s="205"/>
      <c r="B154" s="715" t="s">
        <v>46</v>
      </c>
      <c r="C154" s="716"/>
      <c r="D154" s="717"/>
      <c r="E154" s="287">
        <v>0</v>
      </c>
      <c r="F154" s="287" t="e">
        <f>K154*F143</f>
        <v>#DIV/0!</v>
      </c>
      <c r="G154" s="287">
        <v>0</v>
      </c>
      <c r="H154" s="287">
        <v>0</v>
      </c>
      <c r="I154" s="263" t="e">
        <f t="shared" si="6"/>
        <v>#DIV/0!</v>
      </c>
      <c r="J154" s="263" t="e">
        <f t="shared" ref="J153:J159" si="7">I154*F$77</f>
        <v>#DIV/0!</v>
      </c>
      <c r="K154" s="263">
        <f>X38</f>
        <v>0</v>
      </c>
      <c r="L154" s="264" t="s">
        <v>32</v>
      </c>
      <c r="N154"/>
      <c r="O154"/>
      <c r="P154"/>
      <c r="Q154"/>
      <c r="R154"/>
      <c r="S154"/>
      <c r="T154"/>
    </row>
    <row r="155" spans="1:20" hidden="1">
      <c r="A155" s="205"/>
      <c r="B155" s="715" t="s">
        <v>47</v>
      </c>
      <c r="C155" s="716"/>
      <c r="D155" s="717"/>
      <c r="E155" s="287">
        <v>0</v>
      </c>
      <c r="F155" s="287" t="e">
        <f>K155*F143</f>
        <v>#DIV/0!</v>
      </c>
      <c r="G155" s="287">
        <v>0</v>
      </c>
      <c r="H155" s="287">
        <v>0</v>
      </c>
      <c r="I155" s="263" t="e">
        <f t="shared" si="6"/>
        <v>#DIV/0!</v>
      </c>
      <c r="J155" s="263" t="e">
        <f t="shared" si="7"/>
        <v>#DIV/0!</v>
      </c>
      <c r="K155" s="263">
        <f>X31</f>
        <v>0</v>
      </c>
      <c r="L155" s="264" t="s">
        <v>32</v>
      </c>
      <c r="N155"/>
      <c r="O155"/>
      <c r="P155"/>
      <c r="Q155"/>
      <c r="R155"/>
      <c r="S155"/>
      <c r="T155"/>
    </row>
    <row r="156" spans="1:20" hidden="1">
      <c r="A156" s="205"/>
      <c r="B156" s="715" t="s">
        <v>48</v>
      </c>
      <c r="C156" s="716"/>
      <c r="D156" s="717"/>
      <c r="E156" s="287">
        <v>0</v>
      </c>
      <c r="F156" s="287" t="e">
        <f>$K156*F143</f>
        <v>#DIV/0!</v>
      </c>
      <c r="G156" s="287" t="e">
        <f>$K156*G143</f>
        <v>#DIV/0!</v>
      </c>
      <c r="H156" s="287">
        <v>0</v>
      </c>
      <c r="I156" s="263" t="e">
        <f t="shared" si="6"/>
        <v>#DIV/0!</v>
      </c>
      <c r="J156" s="263" t="e">
        <f t="shared" si="7"/>
        <v>#DIV/0!</v>
      </c>
      <c r="K156" s="263">
        <f>X39</f>
        <v>0</v>
      </c>
      <c r="L156" s="264" t="s">
        <v>32</v>
      </c>
      <c r="N156"/>
      <c r="O156"/>
      <c r="P156"/>
      <c r="Q156"/>
      <c r="R156"/>
      <c r="S156"/>
      <c r="T156"/>
    </row>
    <row r="157" spans="1:20" hidden="1">
      <c r="A157" s="205"/>
      <c r="B157" s="715" t="s">
        <v>49</v>
      </c>
      <c r="C157" s="716"/>
      <c r="D157" s="717"/>
      <c r="E157" s="287" t="e">
        <f>$K157*E143</f>
        <v>#DIV/0!</v>
      </c>
      <c r="F157" s="287" t="e">
        <f>$K157*F143</f>
        <v>#DIV/0!</v>
      </c>
      <c r="G157" s="287" t="e">
        <f>$K157*G143</f>
        <v>#DIV/0!</v>
      </c>
      <c r="H157" s="287">
        <v>0</v>
      </c>
      <c r="I157" s="263" t="e">
        <f t="shared" si="6"/>
        <v>#DIV/0!</v>
      </c>
      <c r="J157" s="263" t="e">
        <f t="shared" si="7"/>
        <v>#DIV/0!</v>
      </c>
      <c r="K157" s="263">
        <f>X40</f>
        <v>0</v>
      </c>
      <c r="L157" s="264" t="s">
        <v>32</v>
      </c>
      <c r="N157"/>
      <c r="O157"/>
      <c r="P157"/>
      <c r="Q157"/>
      <c r="R157"/>
      <c r="S157"/>
      <c r="T157"/>
    </row>
    <row r="158" spans="1:20" hidden="1">
      <c r="A158" s="205"/>
      <c r="B158" s="715" t="s">
        <v>50</v>
      </c>
      <c r="C158" s="716"/>
      <c r="D158" s="717"/>
      <c r="E158" s="287" t="e">
        <f>$K158*E143</f>
        <v>#DIV/0!</v>
      </c>
      <c r="F158" s="287" t="e">
        <f>$K158*F143</f>
        <v>#DIV/0!</v>
      </c>
      <c r="G158" s="287" t="e">
        <f>$K158*G143</f>
        <v>#DIV/0!</v>
      </c>
      <c r="H158" s="287" t="e">
        <f>$K158*H143</f>
        <v>#DIV/0!</v>
      </c>
      <c r="I158" s="263" t="e">
        <f t="shared" si="6"/>
        <v>#DIV/0!</v>
      </c>
      <c r="J158" s="263" t="e">
        <f t="shared" si="7"/>
        <v>#DIV/0!</v>
      </c>
      <c r="K158" s="263">
        <f>X41</f>
        <v>0</v>
      </c>
      <c r="L158" s="264" t="s">
        <v>32</v>
      </c>
      <c r="N158"/>
      <c r="O158"/>
      <c r="P158"/>
      <c r="Q158"/>
      <c r="R158"/>
      <c r="S158"/>
      <c r="T158"/>
    </row>
    <row r="159" spans="1:20" hidden="1">
      <c r="A159" s="205"/>
      <c r="B159" s="715" t="s">
        <v>44</v>
      </c>
      <c r="C159" s="716"/>
      <c r="D159" s="717"/>
      <c r="E159" s="287" t="e">
        <f>SUM(E153:E158)</f>
        <v>#DIV/0!</v>
      </c>
      <c r="F159" s="287" t="e">
        <f>SUM(F153:F158)</f>
        <v>#DIV/0!</v>
      </c>
      <c r="G159" s="287" t="e">
        <f>SUM(G153:G158)</f>
        <v>#DIV/0!</v>
      </c>
      <c r="H159" s="287" t="e">
        <f>SUM(H153:H158)</f>
        <v>#DIV/0!</v>
      </c>
      <c r="I159" s="263" t="e">
        <f t="shared" si="6"/>
        <v>#DIV/0!</v>
      </c>
      <c r="J159" s="263" t="e">
        <f t="shared" si="7"/>
        <v>#DIV/0!</v>
      </c>
      <c r="K159" s="287" t="s">
        <v>32</v>
      </c>
      <c r="L159" s="264" t="s">
        <v>32</v>
      </c>
      <c r="N159"/>
      <c r="O159"/>
      <c r="P159"/>
      <c r="Q159"/>
      <c r="R159"/>
      <c r="S159"/>
      <c r="T159"/>
    </row>
    <row r="160" spans="1:20" hidden="1">
      <c r="A160" s="205"/>
      <c r="B160" s="266"/>
      <c r="C160" s="267"/>
      <c r="D160" s="267"/>
      <c r="E160" s="267"/>
      <c r="F160" s="267"/>
      <c r="G160" s="267"/>
      <c r="H160" s="267"/>
      <c r="I160" s="267"/>
      <c r="J160" s="267"/>
      <c r="K160" s="267"/>
      <c r="L160" s="268"/>
      <c r="N160"/>
      <c r="O160"/>
      <c r="P160"/>
      <c r="Q160"/>
      <c r="R160"/>
      <c r="S160"/>
      <c r="T160"/>
    </row>
    <row r="161" spans="1:20" hidden="1">
      <c r="A161" s="205"/>
      <c r="B161" s="709" t="s">
        <v>305</v>
      </c>
      <c r="C161" s="710"/>
      <c r="D161" s="711"/>
      <c r="E161" s="287" t="e">
        <f t="shared" ref="E161:J161" si="8">E159+E150</f>
        <v>#DIV/0!</v>
      </c>
      <c r="F161" s="287" t="e">
        <f t="shared" si="8"/>
        <v>#DIV/0!</v>
      </c>
      <c r="G161" s="287" t="e">
        <f t="shared" si="8"/>
        <v>#DIV/0!</v>
      </c>
      <c r="H161" s="287" t="e">
        <f t="shared" si="8"/>
        <v>#DIV/0!</v>
      </c>
      <c r="I161" s="263" t="e">
        <f t="shared" si="8"/>
        <v>#DIV/0!</v>
      </c>
      <c r="J161" s="263" t="e">
        <f t="shared" si="8"/>
        <v>#DIV/0!</v>
      </c>
      <c r="K161" s="270"/>
      <c r="L161" s="265"/>
      <c r="N161"/>
      <c r="O161"/>
      <c r="P161"/>
      <c r="Q161"/>
      <c r="R161"/>
      <c r="S161"/>
      <c r="T161"/>
    </row>
    <row r="162" spans="1:20" hidden="1">
      <c r="A162" s="205"/>
      <c r="B162" s="266"/>
      <c r="C162" s="267"/>
      <c r="D162" s="267"/>
      <c r="E162" s="267"/>
      <c r="F162" s="267"/>
      <c r="G162" s="267"/>
      <c r="H162" s="267"/>
      <c r="I162" s="267"/>
      <c r="J162" s="267"/>
      <c r="K162" s="267"/>
      <c r="L162" s="268"/>
      <c r="N162"/>
      <c r="O162"/>
      <c r="P162"/>
      <c r="Q162"/>
      <c r="R162"/>
      <c r="S162"/>
      <c r="T162"/>
    </row>
    <row r="163" spans="1:20" hidden="1">
      <c r="A163" s="205"/>
      <c r="B163" s="709" t="s">
        <v>52</v>
      </c>
      <c r="C163" s="710"/>
      <c r="D163" s="711"/>
      <c r="E163" s="304"/>
      <c r="F163" s="304"/>
      <c r="G163" s="304"/>
      <c r="H163" s="304"/>
      <c r="I163" s="304"/>
      <c r="J163" s="304"/>
      <c r="K163" s="304"/>
      <c r="L163" s="304"/>
      <c r="N163"/>
      <c r="O163"/>
      <c r="P163"/>
      <c r="Q163"/>
      <c r="R163"/>
      <c r="S163"/>
      <c r="T163"/>
    </row>
    <row r="164" spans="1:20" hidden="1">
      <c r="B164" s="715" t="s">
        <v>53</v>
      </c>
      <c r="C164" s="716"/>
      <c r="D164" s="717"/>
      <c r="E164" s="305" t="e">
        <f>E137/$J137</f>
        <v>#DIV/0!</v>
      </c>
      <c r="F164" s="305" t="e">
        <f>F137/$J137</f>
        <v>#DIV/0!</v>
      </c>
      <c r="G164" s="305" t="e">
        <f>G137/$J137</f>
        <v>#DIV/0!</v>
      </c>
      <c r="H164" s="305" t="e">
        <f>H137/$J137</f>
        <v>#DIV/0!</v>
      </c>
      <c r="I164" s="261" t="s">
        <v>32</v>
      </c>
      <c r="J164" s="305" t="e">
        <f>SUM(E164:H164)</f>
        <v>#DIV/0!</v>
      </c>
      <c r="K164" s="287" t="s">
        <v>32</v>
      </c>
      <c r="L164" s="293" t="s">
        <v>32</v>
      </c>
      <c r="N164"/>
      <c r="O164"/>
      <c r="P164"/>
      <c r="Q164"/>
      <c r="R164"/>
      <c r="S164"/>
      <c r="T164"/>
    </row>
    <row r="165" spans="1:20" hidden="1">
      <c r="B165" s="715" t="s">
        <v>54</v>
      </c>
      <c r="C165" s="716"/>
      <c r="D165" s="717"/>
      <c r="E165" s="263" t="e">
        <f>$K165*E164</f>
        <v>#DIV/0!</v>
      </c>
      <c r="F165" s="263" t="e">
        <f>$K165*F164</f>
        <v>#DIV/0!</v>
      </c>
      <c r="G165" s="263" t="e">
        <f>$K165*G164</f>
        <v>#DIV/0!</v>
      </c>
      <c r="H165" s="263" t="e">
        <f>$K165*H164</f>
        <v>#DIV/0!</v>
      </c>
      <c r="I165" s="263" t="e">
        <f>SUM(E165:H165)</f>
        <v>#DIV/0!</v>
      </c>
      <c r="J165" s="263">
        <f>J136*K165</f>
        <v>0</v>
      </c>
      <c r="K165" s="306">
        <f>(IFERROR((W18*Z18),0)+IFERROR((W19*Z19),0)+IFERROR((W20*Z20),0)+IFERROR((W21*Z21),0)+IFERROR((W22*Z22),0)+IFERROR((W23*Z23),0))/12</f>
        <v>0</v>
      </c>
      <c r="L165" s="264" t="s">
        <v>32</v>
      </c>
      <c r="N165"/>
      <c r="O165"/>
      <c r="P165"/>
      <c r="Q165"/>
      <c r="R165"/>
      <c r="S165"/>
      <c r="T165"/>
    </row>
    <row r="166" spans="1:20" hidden="1">
      <c r="B166" s="715" t="s">
        <v>55</v>
      </c>
      <c r="C166" s="716"/>
      <c r="D166" s="717"/>
      <c r="E166" s="314" t="e">
        <f>$K166*E164</f>
        <v>#DIV/0!</v>
      </c>
      <c r="F166" s="263" t="e">
        <f>$K166*F164</f>
        <v>#DIV/0!</v>
      </c>
      <c r="G166" s="263" t="e">
        <f>$K166*G164</f>
        <v>#DIV/0!</v>
      </c>
      <c r="H166" s="263" t="e">
        <f>$K166*H164</f>
        <v>#DIV/0!</v>
      </c>
      <c r="I166" s="263" t="e">
        <f>SUM(E166:H166)</f>
        <v>#DIV/0!</v>
      </c>
      <c r="J166" s="263" t="e">
        <f>Y26*(J161+J165)</f>
        <v>#DIV/0!</v>
      </c>
      <c r="K166" s="315" t="e">
        <f>J166/J136</f>
        <v>#DIV/0!</v>
      </c>
      <c r="L166" s="264" t="s">
        <v>32</v>
      </c>
      <c r="N166"/>
      <c r="O166"/>
      <c r="P166"/>
      <c r="Q166"/>
      <c r="R166"/>
      <c r="S166"/>
      <c r="T166"/>
    </row>
    <row r="167" spans="1:20" hidden="1">
      <c r="B167" s="715" t="s">
        <v>44</v>
      </c>
      <c r="C167" s="716"/>
      <c r="D167" s="717"/>
      <c r="E167" s="263" t="e">
        <f>SUM(E165:E166)</f>
        <v>#DIV/0!</v>
      </c>
      <c r="F167" s="263" t="e">
        <f>SUM(F165:F166)</f>
        <v>#DIV/0!</v>
      </c>
      <c r="G167" s="263" t="e">
        <f>SUM(G165:G166)</f>
        <v>#DIV/0!</v>
      </c>
      <c r="H167" s="263" t="e">
        <f>SUM(H165:H166)</f>
        <v>#DIV/0!</v>
      </c>
      <c r="I167" s="263" t="e">
        <f>SUM(E167:H167)</f>
        <v>#DIV/0!</v>
      </c>
      <c r="J167" s="288" t="e">
        <f>I167*J136</f>
        <v>#DIV/0!</v>
      </c>
      <c r="K167" s="261" t="s">
        <v>32</v>
      </c>
      <c r="L167" s="264" t="s">
        <v>32</v>
      </c>
      <c r="N167"/>
      <c r="O167"/>
      <c r="P167"/>
      <c r="Q167"/>
      <c r="R167"/>
      <c r="S167"/>
      <c r="T167"/>
    </row>
    <row r="168" spans="1:20" hidden="1">
      <c r="B168" s="712"/>
      <c r="C168" s="713"/>
      <c r="D168" s="713"/>
      <c r="E168" s="713"/>
      <c r="F168" s="713"/>
      <c r="G168" s="713"/>
      <c r="H168" s="713"/>
      <c r="I168" s="713"/>
      <c r="J168" s="713"/>
      <c r="K168" s="713"/>
      <c r="L168" s="714"/>
      <c r="N168"/>
      <c r="O168"/>
      <c r="P168"/>
      <c r="Q168"/>
      <c r="R168"/>
      <c r="S168"/>
      <c r="T168"/>
    </row>
    <row r="169" spans="1:20" hidden="1">
      <c r="B169" s="709" t="s">
        <v>56</v>
      </c>
      <c r="C169" s="710"/>
      <c r="D169" s="711"/>
      <c r="E169" s="263" t="e">
        <f>E150+E159+E167</f>
        <v>#DIV/0!</v>
      </c>
      <c r="F169" s="263" t="e">
        <f>F150+F159+F167</f>
        <v>#DIV/0!</v>
      </c>
      <c r="G169" s="263" t="e">
        <f>G150+G159+G167</f>
        <v>#DIV/0!</v>
      </c>
      <c r="H169" s="263" t="e">
        <f>H150+H159+H167</f>
        <v>#DIV/0!</v>
      </c>
      <c r="I169" s="263" t="e">
        <f>SUM(E169:H169)</f>
        <v>#DIV/0!</v>
      </c>
      <c r="J169" s="261" t="s">
        <v>32</v>
      </c>
      <c r="K169" s="261" t="s">
        <v>32</v>
      </c>
      <c r="L169" s="264" t="s">
        <v>32</v>
      </c>
      <c r="N169"/>
      <c r="O169"/>
      <c r="P169"/>
      <c r="Q169"/>
      <c r="R169"/>
      <c r="S169"/>
      <c r="T169"/>
    </row>
    <row r="170" spans="1:20" hidden="1">
      <c r="B170" s="709" t="s">
        <v>57</v>
      </c>
      <c r="C170" s="710"/>
      <c r="D170" s="711"/>
      <c r="E170" s="287" t="e">
        <f>E169*$J136</f>
        <v>#DIV/0!</v>
      </c>
      <c r="F170" s="287" t="e">
        <f>F169*$J136</f>
        <v>#DIV/0!</v>
      </c>
      <c r="G170" s="287" t="e">
        <f>G169*$J136</f>
        <v>#DIV/0!</v>
      </c>
      <c r="H170" s="287" t="e">
        <f>H169*$J136</f>
        <v>#DIV/0!</v>
      </c>
      <c r="I170" s="263" t="e">
        <f>SUM(E170:H170)</f>
        <v>#DIV/0!</v>
      </c>
      <c r="J170" s="263" t="e">
        <f>I170</f>
        <v>#DIV/0!</v>
      </c>
      <c r="K170" s="261" t="s">
        <v>32</v>
      </c>
      <c r="L170" s="264" t="s">
        <v>32</v>
      </c>
      <c r="N170"/>
      <c r="O170"/>
      <c r="P170"/>
      <c r="Q170"/>
      <c r="R170"/>
      <c r="S170"/>
      <c r="T170"/>
    </row>
    <row r="171" spans="1:20" hidden="1">
      <c r="B171" s="709" t="s">
        <v>306</v>
      </c>
      <c r="C171" s="710"/>
      <c r="D171" s="711"/>
      <c r="E171" s="287">
        <f>IFERROR(E170/E142,)</f>
        <v>0</v>
      </c>
      <c r="F171" s="287">
        <f>IFERROR(F170/F142,)</f>
        <v>0</v>
      </c>
      <c r="G171" s="287">
        <f>IFERROR(G170/G142,)</f>
        <v>0</v>
      </c>
      <c r="H171" s="287">
        <f>IFERROR(H170/H142,)</f>
        <v>0</v>
      </c>
      <c r="I171" s="287"/>
      <c r="J171" s="287">
        <f>IFERROR(J170/J142,)</f>
        <v>0</v>
      </c>
      <c r="K171" s="261"/>
      <c r="L171" s="264"/>
      <c r="N171"/>
      <c r="O171"/>
      <c r="P171"/>
      <c r="Q171"/>
      <c r="R171"/>
      <c r="S171"/>
      <c r="T171"/>
    </row>
    <row r="172" spans="1:20" hidden="1">
      <c r="B172" s="709" t="s">
        <v>307</v>
      </c>
      <c r="C172" s="710"/>
      <c r="D172" s="711"/>
      <c r="E172" s="287" t="e">
        <f>E171/E136</f>
        <v>#DIV/0!</v>
      </c>
      <c r="F172" s="287" t="e">
        <f>F171/F136</f>
        <v>#DIV/0!</v>
      </c>
      <c r="G172" s="287" t="e">
        <f>G171/G136</f>
        <v>#DIV/0!</v>
      </c>
      <c r="H172" s="287" t="e">
        <f>H171/H136</f>
        <v>#DIV/0!</v>
      </c>
      <c r="I172" s="287"/>
      <c r="J172" s="287" t="e">
        <f>J171/J136</f>
        <v>#DIV/0!</v>
      </c>
      <c r="K172" s="261"/>
      <c r="L172" s="264"/>
    </row>
    <row r="173" spans="1:20" hidden="1">
      <c r="B173" s="712"/>
      <c r="C173" s="713"/>
      <c r="D173" s="713"/>
      <c r="E173" s="713"/>
      <c r="F173" s="713"/>
      <c r="G173" s="713"/>
      <c r="H173" s="713"/>
      <c r="I173" s="713"/>
      <c r="J173" s="713"/>
      <c r="K173" s="713"/>
      <c r="L173" s="714"/>
    </row>
    <row r="174" spans="1:20" hidden="1">
      <c r="B174" s="709" t="s">
        <v>59</v>
      </c>
      <c r="C174" s="710"/>
      <c r="D174" s="711"/>
      <c r="E174" s="307">
        <f>E173*$J137</f>
        <v>0</v>
      </c>
      <c r="F174" s="307">
        <f>F173*$J137</f>
        <v>0</v>
      </c>
      <c r="G174" s="307">
        <f>G173*$J137</f>
        <v>0</v>
      </c>
      <c r="H174" s="307">
        <f>H173*$J137</f>
        <v>0</v>
      </c>
      <c r="I174" s="308" t="e">
        <f>I133-I169</f>
        <v>#DIV/0!</v>
      </c>
      <c r="J174" s="307" t="e">
        <f>J133-J170</f>
        <v>#DIV/0!</v>
      </c>
      <c r="K174" s="309" t="s">
        <v>32</v>
      </c>
      <c r="L174" s="310" t="s">
        <v>32</v>
      </c>
    </row>
    <row r="175" spans="1:20" hidden="1"/>
  </sheetData>
  <sheetProtection sheet="1" objects="1" scenarios="1" formatCells="0" formatColumns="0" formatRows="0" insertColumns="0" insertRows="0" insertHyperlinks="0" deleteColumns="0" deleteRows="0" sort="0" autoFilter="0" pivotTables="0"/>
  <mergeCells count="374">
    <mergeCell ref="U56:W56"/>
    <mergeCell ref="X56:Z56"/>
    <mergeCell ref="U57:W57"/>
    <mergeCell ref="X57:Z57"/>
    <mergeCell ref="U51:W51"/>
    <mergeCell ref="X51:Z51"/>
    <mergeCell ref="U52:W52"/>
    <mergeCell ref="X52:Z52"/>
    <mergeCell ref="U53:W53"/>
    <mergeCell ref="X53:Z53"/>
    <mergeCell ref="U54:W54"/>
    <mergeCell ref="X54:Z54"/>
    <mergeCell ref="U55:W55"/>
    <mergeCell ref="X55:Z55"/>
    <mergeCell ref="U45:W45"/>
    <mergeCell ref="X45:Z45"/>
    <mergeCell ref="U46:W46"/>
    <mergeCell ref="X46:Z46"/>
    <mergeCell ref="U47:W47"/>
    <mergeCell ref="X47:Z47"/>
    <mergeCell ref="U48:W48"/>
    <mergeCell ref="X48:Z48"/>
    <mergeCell ref="U50:Z50"/>
    <mergeCell ref="U39:W39"/>
    <mergeCell ref="X39:Z39"/>
    <mergeCell ref="U40:W40"/>
    <mergeCell ref="X40:Z40"/>
    <mergeCell ref="U41:W41"/>
    <mergeCell ref="X41:Z41"/>
    <mergeCell ref="U43:Z43"/>
    <mergeCell ref="U44:W44"/>
    <mergeCell ref="X44:Z44"/>
    <mergeCell ref="U34:Z34"/>
    <mergeCell ref="U35:W35"/>
    <mergeCell ref="X35:Z35"/>
    <mergeCell ref="U36:W36"/>
    <mergeCell ref="X36:Z36"/>
    <mergeCell ref="U37:W37"/>
    <mergeCell ref="X37:Z37"/>
    <mergeCell ref="U38:W38"/>
    <mergeCell ref="X38:Z38"/>
    <mergeCell ref="U28:Z28"/>
    <mergeCell ref="U29:W29"/>
    <mergeCell ref="X29:Z29"/>
    <mergeCell ref="U30:W30"/>
    <mergeCell ref="X30:Z30"/>
    <mergeCell ref="U31:W31"/>
    <mergeCell ref="X31:Z31"/>
    <mergeCell ref="U32:W32"/>
    <mergeCell ref="X32:Z32"/>
    <mergeCell ref="U21:V21"/>
    <mergeCell ref="W21:X21"/>
    <mergeCell ref="U22:V22"/>
    <mergeCell ref="W22:X22"/>
    <mergeCell ref="U23:V23"/>
    <mergeCell ref="W23:X23"/>
    <mergeCell ref="U25:Z25"/>
    <mergeCell ref="U26:X26"/>
    <mergeCell ref="Y26:Z26"/>
    <mergeCell ref="B169:D169"/>
    <mergeCell ref="B170:D170"/>
    <mergeCell ref="B171:D171"/>
    <mergeCell ref="B172:D172"/>
    <mergeCell ref="B173:L173"/>
    <mergeCell ref="B174:D174"/>
    <mergeCell ref="U10:Z10"/>
    <mergeCell ref="U11:X11"/>
    <mergeCell ref="Y11:Z11"/>
    <mergeCell ref="U12:X12"/>
    <mergeCell ref="Y12:Z12"/>
    <mergeCell ref="U13:X13"/>
    <mergeCell ref="Y13:Z13"/>
    <mergeCell ref="U15:Z15"/>
    <mergeCell ref="U16:V17"/>
    <mergeCell ref="W16:X17"/>
    <mergeCell ref="Y16:Y17"/>
    <mergeCell ref="Z16:Z17"/>
    <mergeCell ref="U18:V18"/>
    <mergeCell ref="W18:X18"/>
    <mergeCell ref="U19:V19"/>
    <mergeCell ref="W19:X19"/>
    <mergeCell ref="U20:V20"/>
    <mergeCell ref="W20:X20"/>
    <mergeCell ref="B127:C127"/>
    <mergeCell ref="B128:C128"/>
    <mergeCell ref="E129:F129"/>
    <mergeCell ref="B138:D138"/>
    <mergeCell ref="B154:D154"/>
    <mergeCell ref="B156:D156"/>
    <mergeCell ref="B167:D167"/>
    <mergeCell ref="B168:L168"/>
    <mergeCell ref="B143:D143"/>
    <mergeCell ref="B159:D159"/>
    <mergeCell ref="B161:D161"/>
    <mergeCell ref="B163:D163"/>
    <mergeCell ref="B164:D164"/>
    <mergeCell ref="B165:D165"/>
    <mergeCell ref="B166:D166"/>
    <mergeCell ref="B148:D148"/>
    <mergeCell ref="B149:D149"/>
    <mergeCell ref="B150:D150"/>
    <mergeCell ref="B152:D152"/>
    <mergeCell ref="B153:D153"/>
    <mergeCell ref="B155:D155"/>
    <mergeCell ref="B157:D157"/>
    <mergeCell ref="B158:D158"/>
    <mergeCell ref="B136:D136"/>
    <mergeCell ref="B137:D137"/>
    <mergeCell ref="B139:D139"/>
    <mergeCell ref="B140:D140"/>
    <mergeCell ref="B141:D141"/>
    <mergeCell ref="B142:D142"/>
    <mergeCell ref="B144:D144"/>
    <mergeCell ref="B146:D146"/>
    <mergeCell ref="B147:D147"/>
    <mergeCell ref="B132:D132"/>
    <mergeCell ref="B133:D133"/>
    <mergeCell ref="B135:D135"/>
    <mergeCell ref="B11:E11"/>
    <mergeCell ref="F11:G11"/>
    <mergeCell ref="I11:O12"/>
    <mergeCell ref="B12:E12"/>
    <mergeCell ref="F12:G12"/>
    <mergeCell ref="B13:E13"/>
    <mergeCell ref="F13:G13"/>
    <mergeCell ref="B2:O2"/>
    <mergeCell ref="B4:O4"/>
    <mergeCell ref="B6:O6"/>
    <mergeCell ref="B8:O8"/>
    <mergeCell ref="B10:G10"/>
    <mergeCell ref="I10:O10"/>
    <mergeCell ref="I14:O15"/>
    <mergeCell ref="B15:G15"/>
    <mergeCell ref="B16:C17"/>
    <mergeCell ref="D16:E17"/>
    <mergeCell ref="F16:F17"/>
    <mergeCell ref="G16:G17"/>
    <mergeCell ref="I16:K17"/>
    <mergeCell ref="L16:M17"/>
    <mergeCell ref="N16:O17"/>
    <mergeCell ref="B19:C19"/>
    <mergeCell ref="D19:E19"/>
    <mergeCell ref="I19:O19"/>
    <mergeCell ref="B20:C20"/>
    <mergeCell ref="D20:E20"/>
    <mergeCell ref="I20:O20"/>
    <mergeCell ref="B18:C18"/>
    <mergeCell ref="D18:E18"/>
    <mergeCell ref="I18:K18"/>
    <mergeCell ref="L18:M18"/>
    <mergeCell ref="N18:O18"/>
    <mergeCell ref="B21:C21"/>
    <mergeCell ref="D21:E21"/>
    <mergeCell ref="I21:K21"/>
    <mergeCell ref="L21:M21"/>
    <mergeCell ref="N21:O21"/>
    <mergeCell ref="B22:C22"/>
    <mergeCell ref="D22:E22"/>
    <mergeCell ref="I22:K22"/>
    <mergeCell ref="L22:M22"/>
    <mergeCell ref="N22:O22"/>
    <mergeCell ref="B26:E26"/>
    <mergeCell ref="F26:G26"/>
    <mergeCell ref="I26:K26"/>
    <mergeCell ref="L26:M26"/>
    <mergeCell ref="N26:O26"/>
    <mergeCell ref="I27:K27"/>
    <mergeCell ref="L27:M27"/>
    <mergeCell ref="N27:O27"/>
    <mergeCell ref="B23:C23"/>
    <mergeCell ref="D23:E23"/>
    <mergeCell ref="I23:O23"/>
    <mergeCell ref="I24:O24"/>
    <mergeCell ref="B25:G25"/>
    <mergeCell ref="I25:K25"/>
    <mergeCell ref="L25:M25"/>
    <mergeCell ref="N25:O25"/>
    <mergeCell ref="B30:D30"/>
    <mergeCell ref="E30:G30"/>
    <mergeCell ref="L30:M30"/>
    <mergeCell ref="N30:O30"/>
    <mergeCell ref="B31:D31"/>
    <mergeCell ref="E31:G31"/>
    <mergeCell ref="L31:M31"/>
    <mergeCell ref="N31:O31"/>
    <mergeCell ref="B28:G28"/>
    <mergeCell ref="L28:M28"/>
    <mergeCell ref="N28:O28"/>
    <mergeCell ref="B29:D29"/>
    <mergeCell ref="E29:G29"/>
    <mergeCell ref="L29:M29"/>
    <mergeCell ref="N29:O29"/>
    <mergeCell ref="B35:D35"/>
    <mergeCell ref="E35:G35"/>
    <mergeCell ref="L35:M35"/>
    <mergeCell ref="B36:D36"/>
    <mergeCell ref="E36:G36"/>
    <mergeCell ref="B32:D32"/>
    <mergeCell ref="E32:G32"/>
    <mergeCell ref="L32:M32"/>
    <mergeCell ref="N32:O32"/>
    <mergeCell ref="L33:M33"/>
    <mergeCell ref="B34:G34"/>
    <mergeCell ref="N35:O35"/>
    <mergeCell ref="N33:O33"/>
    <mergeCell ref="B37:D37"/>
    <mergeCell ref="E37:G37"/>
    <mergeCell ref="L37:M37"/>
    <mergeCell ref="B38:D38"/>
    <mergeCell ref="E38:G38"/>
    <mergeCell ref="B39:D39"/>
    <mergeCell ref="E39:G39"/>
    <mergeCell ref="I39:O40"/>
    <mergeCell ref="B40:D40"/>
    <mergeCell ref="E40:G40"/>
    <mergeCell ref="N37:O37"/>
    <mergeCell ref="B41:D41"/>
    <mergeCell ref="E41:G41"/>
    <mergeCell ref="I41:K42"/>
    <mergeCell ref="L41:M42"/>
    <mergeCell ref="N41:O42"/>
    <mergeCell ref="B43:G43"/>
    <mergeCell ref="I43:K43"/>
    <mergeCell ref="L43:M43"/>
    <mergeCell ref="N43:O43"/>
    <mergeCell ref="B44:D44"/>
    <mergeCell ref="E44:G44"/>
    <mergeCell ref="I44:K44"/>
    <mergeCell ref="L44:M44"/>
    <mergeCell ref="N44:O44"/>
    <mergeCell ref="B45:D45"/>
    <mergeCell ref="E45:G45"/>
    <mergeCell ref="I45:K45"/>
    <mergeCell ref="L45:M45"/>
    <mergeCell ref="N45:O45"/>
    <mergeCell ref="B46:D46"/>
    <mergeCell ref="E46:G46"/>
    <mergeCell ref="I46:K46"/>
    <mergeCell ref="L46:M46"/>
    <mergeCell ref="N46:O46"/>
    <mergeCell ref="B47:D47"/>
    <mergeCell ref="E47:G47"/>
    <mergeCell ref="I47:K47"/>
    <mergeCell ref="L47:M47"/>
    <mergeCell ref="N47:O47"/>
    <mergeCell ref="E52:G52"/>
    <mergeCell ref="B53:D53"/>
    <mergeCell ref="E53:G53"/>
    <mergeCell ref="I53:K53"/>
    <mergeCell ref="L53:M53"/>
    <mergeCell ref="N53:O53"/>
    <mergeCell ref="B48:D48"/>
    <mergeCell ref="E48:G48"/>
    <mergeCell ref="I49:O50"/>
    <mergeCell ref="B50:G50"/>
    <mergeCell ref="B51:D51"/>
    <mergeCell ref="E51:G51"/>
    <mergeCell ref="I51:K52"/>
    <mergeCell ref="L51:M52"/>
    <mergeCell ref="N51:O52"/>
    <mergeCell ref="B52:D52"/>
    <mergeCell ref="B54:D54"/>
    <mergeCell ref="E54:G54"/>
    <mergeCell ref="I54:K54"/>
    <mergeCell ref="L54:M54"/>
    <mergeCell ref="N54:O54"/>
    <mergeCell ref="B55:D55"/>
    <mergeCell ref="E55:G55"/>
    <mergeCell ref="I55:K55"/>
    <mergeCell ref="L55:M55"/>
    <mergeCell ref="N55:O55"/>
    <mergeCell ref="B60:O61"/>
    <mergeCell ref="B63:L63"/>
    <mergeCell ref="B64:D64"/>
    <mergeCell ref="E64:F64"/>
    <mergeCell ref="G64:H64"/>
    <mergeCell ref="I64:J64"/>
    <mergeCell ref="K64:L64"/>
    <mergeCell ref="B56:D56"/>
    <mergeCell ref="E56:G56"/>
    <mergeCell ref="I56:K56"/>
    <mergeCell ref="L56:M56"/>
    <mergeCell ref="N56:O56"/>
    <mergeCell ref="B57:D57"/>
    <mergeCell ref="E57:G57"/>
    <mergeCell ref="I57:K57"/>
    <mergeCell ref="L57:M57"/>
    <mergeCell ref="N57:O57"/>
    <mergeCell ref="B65:D65"/>
    <mergeCell ref="E65:F65"/>
    <mergeCell ref="G65:H65"/>
    <mergeCell ref="I65:J65"/>
    <mergeCell ref="K65:L65"/>
    <mergeCell ref="B66:D66"/>
    <mergeCell ref="E66:F66"/>
    <mergeCell ref="G66:H66"/>
    <mergeCell ref="I66:J66"/>
    <mergeCell ref="K66:L66"/>
    <mergeCell ref="B67:D67"/>
    <mergeCell ref="E67:F67"/>
    <mergeCell ref="G67:H67"/>
    <mergeCell ref="I67:J67"/>
    <mergeCell ref="K67:L67"/>
    <mergeCell ref="B68:D68"/>
    <mergeCell ref="E68:F68"/>
    <mergeCell ref="G68:H68"/>
    <mergeCell ref="I68:J68"/>
    <mergeCell ref="K68:L68"/>
    <mergeCell ref="B69:D69"/>
    <mergeCell ref="E69:F69"/>
    <mergeCell ref="G69:H69"/>
    <mergeCell ref="I69:J69"/>
    <mergeCell ref="K69:L69"/>
    <mergeCell ref="B70:D70"/>
    <mergeCell ref="E70:F70"/>
    <mergeCell ref="G70:H70"/>
    <mergeCell ref="I70:J70"/>
    <mergeCell ref="K70:L70"/>
    <mergeCell ref="B73:D73"/>
    <mergeCell ref="E73:F73"/>
    <mergeCell ref="G73:H73"/>
    <mergeCell ref="I73:J73"/>
    <mergeCell ref="K73:L73"/>
    <mergeCell ref="B76:C76"/>
    <mergeCell ref="B71:D71"/>
    <mergeCell ref="E71:F71"/>
    <mergeCell ref="G71:H71"/>
    <mergeCell ref="I71:J71"/>
    <mergeCell ref="K71:L71"/>
    <mergeCell ref="B72:D72"/>
    <mergeCell ref="E72:F72"/>
    <mergeCell ref="G72:H72"/>
    <mergeCell ref="I72:J72"/>
    <mergeCell ref="K72:L72"/>
    <mergeCell ref="B87:D87"/>
    <mergeCell ref="B86:D86"/>
    <mergeCell ref="B90:D90"/>
    <mergeCell ref="B93:D93"/>
    <mergeCell ref="B95:D95"/>
    <mergeCell ref="B77:C77"/>
    <mergeCell ref="E78:F78"/>
    <mergeCell ref="B81:D81"/>
    <mergeCell ref="B82:D82"/>
    <mergeCell ref="B84:D84"/>
    <mergeCell ref="B85:D85"/>
    <mergeCell ref="B92:D92"/>
    <mergeCell ref="B88:D88"/>
    <mergeCell ref="B89:D89"/>
    <mergeCell ref="B91:D91"/>
    <mergeCell ref="B103:D103"/>
    <mergeCell ref="B104:D104"/>
    <mergeCell ref="B105:D105"/>
    <mergeCell ref="B106:D106"/>
    <mergeCell ref="B107:D107"/>
    <mergeCell ref="B108:D108"/>
    <mergeCell ref="B96:D96"/>
    <mergeCell ref="B97:D97"/>
    <mergeCell ref="B98:D98"/>
    <mergeCell ref="B99:D99"/>
    <mergeCell ref="B101:D101"/>
    <mergeCell ref="B102:D102"/>
    <mergeCell ref="B123:D123"/>
    <mergeCell ref="B117:L117"/>
    <mergeCell ref="B118:D118"/>
    <mergeCell ref="B119:D119"/>
    <mergeCell ref="B120:D120"/>
    <mergeCell ref="B121:D121"/>
    <mergeCell ref="B122:L122"/>
    <mergeCell ref="B110:D110"/>
    <mergeCell ref="B112:D112"/>
    <mergeCell ref="B113:D113"/>
    <mergeCell ref="B114:D114"/>
    <mergeCell ref="B115:D115"/>
    <mergeCell ref="B116:D116"/>
  </mergeCells>
  <dataValidations count="2">
    <dataValidation type="list" allowBlank="1" showInputMessage="1" showErrorMessage="1" sqref="I11" xr:uid="{DCA323A5-04A9-420B-9320-8FA6F7BB6D2E}">
      <formula1>$N$96:$N$98</formula1>
    </dataValidation>
    <dataValidation type="list" allowBlank="1" showInputMessage="1" showErrorMessage="1" sqref="F13:G13 Y13:Z13" xr:uid="{E9733EDD-8673-46FF-B590-72BB5DA21FF3}">
      <formula1>$N$91:$N$92</formula1>
    </dataValidation>
  </dataValidations>
  <pageMargins left="0.7" right="0.7" top="0.75" bottom="0.75" header="0.3" footer="0.3"/>
  <pageSetup scale="55"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5a28601-a650-4db9-9314-32f03f0a679e" xsi:nil="true"/>
    <lcf76f155ced4ddcb4097134ff3c332f xmlns="7b1f9b6c-3fb1-4271-986a-f962bd5845b4">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47FF9C20EA6D84498D431EE1AD31B03" ma:contentTypeVersion="19" ma:contentTypeDescription="Create a new document." ma:contentTypeScope="" ma:versionID="b967a44b4213121b410b8e06a1de70f5">
  <xsd:schema xmlns:xsd="http://www.w3.org/2001/XMLSchema" xmlns:xs="http://www.w3.org/2001/XMLSchema" xmlns:p="http://schemas.microsoft.com/office/2006/metadata/properties" xmlns:ns2="a5a28601-a650-4db9-9314-32f03f0a679e" xmlns:ns3="7b1f9b6c-3fb1-4271-986a-f962bd5845b4" targetNamespace="http://schemas.microsoft.com/office/2006/metadata/properties" ma:root="true" ma:fieldsID="35bfcac168b0205d17bc2406236a680f" ns2:_="" ns3:_="">
    <xsd:import namespace="a5a28601-a650-4db9-9314-32f03f0a679e"/>
    <xsd:import namespace="7b1f9b6c-3fb1-4271-986a-f962bd5845b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LengthInSeconds" minOccurs="0"/>
                <xsd:element ref="ns3:MediaServiceGenerationTime" minOccurs="0"/>
                <xsd:element ref="ns3:MediaServiceEventHashCode" minOccurs="0"/>
                <xsd:element ref="ns3:MediaServiceOCR"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a28601-a650-4db9-9314-32f03f0a679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6d0bd191-7eb1-4447-9c00-9d9528c0ab3d}" ma:internalName="TaxCatchAll" ma:showField="CatchAllData" ma:web="a5a28601-a650-4db9-9314-32f03f0a679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b1f9b6c-3fb1-4271-986a-f962bd5845b4"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5cfa6f-3158-4762-92c7-dcef22ded8f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88C0503-0984-4EB0-A88C-0B66C56B0AA1}"/>
</file>

<file path=customXml/itemProps2.xml><?xml version="1.0" encoding="utf-8"?>
<ds:datastoreItem xmlns:ds="http://schemas.openxmlformats.org/officeDocument/2006/customXml" ds:itemID="{363ECDF5-3D3F-4222-A985-9B01C6AE5814}"/>
</file>

<file path=customXml/itemProps3.xml><?xml version="1.0" encoding="utf-8"?>
<ds:datastoreItem xmlns:ds="http://schemas.openxmlformats.org/officeDocument/2006/customXml" ds:itemID="{436CAFF7-0D85-45D4-BA61-E9DFE9A71A8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John Engstrom</dc:creator>
  <cp:keywords/>
  <dc:description/>
  <cp:lastModifiedBy/>
  <cp:revision/>
  <dcterms:created xsi:type="dcterms:W3CDTF">2022-10-03T17:44:37Z</dcterms:created>
  <dcterms:modified xsi:type="dcterms:W3CDTF">2025-03-23T13:37:08Z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0x010100547FF9C20EA6D84498D431EE1AD31B03</vt:lpwstr>
  </property>
  <property fmtid="{D5CDD505-2E9C-101B-9397-08002B2CF9AE}" pid="3" name="MediaServiceImageTags">
    <vt:lpwstr/>
  </property>
</Properties>
</file>